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IFJ\2021\"/>
    </mc:Choice>
  </mc:AlternateContent>
  <xr:revisionPtr revIDLastSave="0" documentId="13_ncr:1_{B9C1C2E8-020A-4BEA-93CF-7CDD7AB179E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Kontratuak_Contrato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4" l="1"/>
  <c r="N18" i="4"/>
  <c r="K3" i="4"/>
  <c r="L4" i="4"/>
  <c r="L5" i="4"/>
  <c r="K6" i="4"/>
  <c r="L7" i="4"/>
  <c r="L8" i="4"/>
  <c r="L9" i="4"/>
  <c r="L10" i="4"/>
  <c r="L11" i="4"/>
  <c r="L12" i="4"/>
  <c r="K13" i="4"/>
  <c r="L14" i="4"/>
  <c r="L15" i="4"/>
  <c r="L16" i="4"/>
  <c r="L17" i="4"/>
  <c r="L18" i="4"/>
  <c r="L19" i="4"/>
  <c r="L20" i="4"/>
  <c r="L22" i="4"/>
  <c r="L23" i="4"/>
  <c r="L24" i="4"/>
  <c r="L25" i="4"/>
  <c r="L26" i="4"/>
  <c r="L27" i="4"/>
  <c r="L28" i="4"/>
  <c r="L29" i="4"/>
  <c r="K30" i="4"/>
  <c r="L30" i="4" s="1"/>
  <c r="L13" i="4" l="1"/>
  <c r="L6" i="4"/>
  <c r="L3" i="4"/>
  <c r="M30" i="4" l="1"/>
  <c r="M29" i="4" l="1"/>
  <c r="M28" i="4" l="1"/>
  <c r="M27" i="4" l="1"/>
  <c r="I27" i="4"/>
  <c r="M26" i="4" l="1"/>
  <c r="M25" i="4"/>
  <c r="M24" i="4"/>
  <c r="M23" i="4" l="1"/>
  <c r="M22" i="4" l="1"/>
  <c r="M8" i="4" l="1"/>
  <c r="M7" i="4" l="1"/>
  <c r="M6" i="4" s="1"/>
  <c r="M19" i="4" l="1"/>
  <c r="M15" i="4" l="1"/>
  <c r="M16" i="4"/>
  <c r="M17" i="4"/>
  <c r="M14" i="4" l="1"/>
  <c r="M13" i="4" s="1"/>
  <c r="M11" i="4" l="1"/>
  <c r="M12" i="4"/>
  <c r="M10" i="4"/>
  <c r="M9" i="4" l="1"/>
  <c r="M4" i="4" l="1"/>
  <c r="M5" i="4" l="1"/>
  <c r="M3" i="4" s="1"/>
  <c r="M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Uriarte Elorduy, Iratxe</author>
    <author>Aguirre Lopez de Aberasturi, Yolanda</author>
  </authors>
  <commentList>
    <comment ref="D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Uriarte Elorduy, Iratxe:</t>
        </r>
        <r>
          <rPr>
            <sz val="9"/>
            <color indexed="81"/>
            <rFont val="Tahoma"/>
            <family val="2"/>
          </rPr>
          <t xml:space="preserve">
OJO!! ANULADO
SE ABRE NUEVO EXPEDIENTE 21-71-3310</t>
        </r>
      </text>
    </comment>
    <comment ref="R9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Entregado contrato y pliegos firmados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<sst xmlns="http://schemas.openxmlformats.org/spreadsheetml/2006/main" count="198" uniqueCount="122">
  <si>
    <t>Tipo</t>
  </si>
  <si>
    <t>Descripcion</t>
  </si>
  <si>
    <t>Numero</t>
  </si>
  <si>
    <t>Expediente</t>
  </si>
  <si>
    <t>Fecha formalizacion</t>
  </si>
  <si>
    <t>Fecha res.adujd</t>
  </si>
  <si>
    <t>Linea pres.</t>
  </si>
  <si>
    <t>Procedimiento</t>
  </si>
  <si>
    <t>V.ESTIMADO</t>
  </si>
  <si>
    <t>PRECIO MAX LICITACION (CON IVA)</t>
  </si>
  <si>
    <t>IVA</t>
  </si>
  <si>
    <t>PRECIO MAX LICITACION (SIN IVA)</t>
  </si>
  <si>
    <t>ADJUDICADO (CON IVA)</t>
  </si>
  <si>
    <t>CIF ADJUDICAT.</t>
  </si>
  <si>
    <t>RAZON SOCIAL</t>
  </si>
  <si>
    <t>lotes</t>
  </si>
  <si>
    <t>si</t>
  </si>
  <si>
    <t>Lote</t>
  </si>
  <si>
    <t>no</t>
  </si>
  <si>
    <t>21-71-0530</t>
  </si>
  <si>
    <t>abierto</t>
  </si>
  <si>
    <t>servicios</t>
  </si>
  <si>
    <t>Gazterock 2021</t>
  </si>
  <si>
    <t>suministro</t>
  </si>
  <si>
    <t>71-5</t>
  </si>
  <si>
    <t>2.1</t>
  </si>
  <si>
    <t>21-71-3300</t>
  </si>
  <si>
    <t>71-66</t>
  </si>
  <si>
    <t>Servicio de comidas para los albergues de Espejo y zuhatza en 2021</t>
  </si>
  <si>
    <t>Lote 1 - albergue de Espejo</t>
  </si>
  <si>
    <t>Lote 2 - albergue de Zuhatza</t>
  </si>
  <si>
    <t>EDUCALIA OCIO EDUCATIVO S.L.</t>
  </si>
  <si>
    <t>B95787123</t>
  </si>
  <si>
    <t>21-71-6200</t>
  </si>
  <si>
    <t>71-65</t>
  </si>
  <si>
    <t>equipamiento informático mediante arrendamiento con opcion a compra IFJ</t>
  </si>
  <si>
    <t>COASER IT, S.L.</t>
  </si>
  <si>
    <t>B01490747</t>
  </si>
  <si>
    <t>2.2</t>
  </si>
  <si>
    <t>71-7</t>
  </si>
  <si>
    <t>21-71-0540</t>
  </si>
  <si>
    <t>Gazte bidaiak-viajes juveniles en el año 2021</t>
  </si>
  <si>
    <t>Lote 1 - andalucia verde 2021</t>
  </si>
  <si>
    <t>Lote 2 - costa de la luz 2021</t>
  </si>
  <si>
    <t>B1159482</t>
  </si>
  <si>
    <t>LUDOLAND S.L.</t>
  </si>
  <si>
    <t>NO</t>
  </si>
  <si>
    <t>21-71-0510</t>
  </si>
  <si>
    <t>Servicio actividades Udalekuak</t>
  </si>
  <si>
    <t>4.1</t>
  </si>
  <si>
    <t>4.2</t>
  </si>
  <si>
    <t>lote 1 - Barria</t>
  </si>
  <si>
    <t>Lote 2 - Zuhatza</t>
  </si>
  <si>
    <t>Lote 3 - Espejo</t>
  </si>
  <si>
    <t>Lote 4 - Bernedo</t>
  </si>
  <si>
    <t>21-71-0520</t>
  </si>
  <si>
    <t>SI</t>
  </si>
  <si>
    <t>5.1</t>
  </si>
  <si>
    <t>5.2</t>
  </si>
  <si>
    <t>Lote 1 barria</t>
  </si>
  <si>
    <t>Lote 2 Zuhatza</t>
  </si>
  <si>
    <t>71-33</t>
  </si>
  <si>
    <t>21-71-3310</t>
  </si>
  <si>
    <t>21-71-0541</t>
  </si>
  <si>
    <t>Servicio monitores acompañantes y especificos v.juveniles 2021</t>
  </si>
  <si>
    <t>21-71-3320</t>
  </si>
  <si>
    <t>Servicio comidas albergue Espejo</t>
  </si>
  <si>
    <t>21-71-6300</t>
  </si>
  <si>
    <t>Abierto</t>
  </si>
  <si>
    <t>21-71-0570</t>
  </si>
  <si>
    <t>El Infierno Dorado S.L</t>
  </si>
  <si>
    <t>B01556372</t>
  </si>
  <si>
    <t>Hitz kolpez</t>
  </si>
  <si>
    <t>Monitores de apoyo y asistencia p. Udalekuak 2021</t>
  </si>
  <si>
    <t>21-71-0110</t>
  </si>
  <si>
    <t>Autobuses para la campaña de verano 2021</t>
  </si>
  <si>
    <t>DISPORT EKI S.L.</t>
  </si>
  <si>
    <t>F18035500</t>
  </si>
  <si>
    <t>HUERTO ALEGRE</t>
  </si>
  <si>
    <t>VIAJES ARABA</t>
  </si>
  <si>
    <t>B01022631</t>
  </si>
  <si>
    <t>5.3</t>
  </si>
  <si>
    <t>5.4</t>
  </si>
  <si>
    <t>6.1</t>
  </si>
  <si>
    <t>6.2</t>
  </si>
  <si>
    <t>TAMAR LAS ARENAS, S.A.</t>
  </si>
  <si>
    <t>A48239305</t>
  </si>
  <si>
    <t>21-71-0542</t>
  </si>
  <si>
    <t>21-71-6310</t>
  </si>
  <si>
    <t>Servicio de intervención sobre violencia de género</t>
  </si>
  <si>
    <t>21-71-0740</t>
  </si>
  <si>
    <t>Servicio IKASGELAK 2021</t>
  </si>
  <si>
    <t>B1284983</t>
  </si>
  <si>
    <t>B1278571</t>
  </si>
  <si>
    <t>PRISMA SERVICIOS Y PROYECTOS S.L.</t>
  </si>
  <si>
    <t>B01277268</t>
  </si>
  <si>
    <t>COCINA CENTRAL MAGUI S.L.</t>
  </si>
  <si>
    <t>71-69</t>
  </si>
  <si>
    <t>G1481415</t>
  </si>
  <si>
    <t>Asociación Talur</t>
  </si>
  <si>
    <t>B24733495</t>
  </si>
  <si>
    <t>Servicios Libery S.L.</t>
  </si>
  <si>
    <t xml:space="preserve">Abierto simplificado </t>
  </si>
  <si>
    <t xml:space="preserve">Abierto  </t>
  </si>
  <si>
    <t xml:space="preserve">Abierto </t>
  </si>
  <si>
    <t>B01159482</t>
  </si>
  <si>
    <t>24/05/2021 RESOLUCION DESIERTO</t>
  </si>
  <si>
    <t xml:space="preserve">abierto </t>
  </si>
  <si>
    <t>27/06/021</t>
  </si>
  <si>
    <t>Educalia Ocio Educativo S.L.</t>
  </si>
  <si>
    <t>21-71-0770</t>
  </si>
  <si>
    <t>Servicio Programa Arnastu curso 2021-2022</t>
  </si>
  <si>
    <t>Publicado</t>
  </si>
  <si>
    <t>Servicio intercambios con CCAA</t>
  </si>
  <si>
    <t>Ludoland S.L.</t>
  </si>
  <si>
    <t>B1173533</t>
  </si>
  <si>
    <t>Traspasos Kultur S.L.</t>
  </si>
  <si>
    <t xml:space="preserve">SI </t>
  </si>
  <si>
    <t>01/06/2021 RESOLUCION DESIERTO</t>
  </si>
  <si>
    <t>06/05/2021  RESOLUCION DESIERTO</t>
  </si>
  <si>
    <t>Negociado sin publicidad</t>
  </si>
  <si>
    <t>Se desiste de este procedimiento iniciandose nuevo procedimiento 21-71-3310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</si>
</sst>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9" tint="-0.249977111117893"/>
      <name val="Calibri"/>
      <family val="2"/>
      <scheme val="minor"/>
    </font>
    <font>
      <sz val="11"/>
      <color rgb="FF202124"/>
      <name val="Arial"/>
      <family val="2"/>
    </font>
    <font>
      <sz val="8"/>
      <color rgb="FF1F497D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rgb="FFFFFFFF"/>
      </patternFill>
    </fill>
  </fills>
  <borders count="2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2">
    <xf numFmtId="0" fontId="0" fillId="0" borderId="0"/>
    <xf numFmtId="164" fontId="6" fillId="4" borderId="1" applyNumberFormat="0" applyAlignment="0" applyProtection="0">
      <alignment horizontal="left" vertical="center" indent="1"/>
    </xf>
  </cellStyleXfs>
  <cellXfs count="28">
    <xf numFmtId="0" fontId="0" fillId="0" borderId="0" xfId="0"/>
    <xf numFmtId="0" fontId="0" fillId="2" borderId="0" xfId="0" applyFill="1" applyAlignment="1">
      <alignment wrapText="1"/>
    </xf>
    <xf numFmtId="4" fontId="0" fillId="2" borderId="0" xfId="0" applyNumberFormat="1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4" fontId="0" fillId="0" borderId="0" xfId="0" applyNumberFormat="1"/>
    <xf numFmtId="14" fontId="0" fillId="0" borderId="0" xfId="0" applyNumberFormat="1"/>
    <xf numFmtId="0" fontId="0" fillId="0" borderId="0" xfId="0" applyFill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4" fontId="4" fillId="0" borderId="0" xfId="0" applyNumberFormat="1" applyFont="1"/>
    <xf numFmtId="0" fontId="5" fillId="0" borderId="0" xfId="0" applyFont="1"/>
    <xf numFmtId="0" fontId="0" fillId="3" borderId="0" xfId="0" applyFill="1"/>
    <xf numFmtId="0" fontId="0" fillId="3" borderId="0" xfId="0" applyFill="1" applyAlignment="1">
      <alignment horizontal="center" wrapText="1"/>
    </xf>
    <xf numFmtId="0" fontId="0" fillId="3" borderId="0" xfId="0" applyFill="1" applyAlignment="1">
      <alignment wrapText="1"/>
    </xf>
    <xf numFmtId="4" fontId="0" fillId="2" borderId="0" xfId="0" applyNumberFormat="1" applyFill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SAPMemberCell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tabSelected="1" zoomScale="85" zoomScaleNormal="85" workbookViewId="0">
      <pane xSplit="8" ySplit="1" topLeftCell="I17" activePane="bottomRight" state="frozen"/>
      <selection pane="topRight" activeCell="K1" sqref="K1"/>
      <selection pane="bottomLeft" activeCell="A2" sqref="A2"/>
      <selection pane="bottomRight" activeCell="F3" sqref="F3"/>
    </sheetView>
  </sheetViews>
  <sheetFormatPr baseColWidth="10" defaultRowHeight="15" x14ac:dyDescent="0.25"/>
  <cols>
    <col min="1" max="1" width="6.140625" style="9" customWidth="1"/>
    <col min="2" max="2" width="9" style="9" customWidth="1"/>
    <col min="3" max="3" width="7.7109375" style="9" customWidth="1"/>
    <col min="4" max="4" width="11.42578125" customWidth="1"/>
    <col min="5" max="5" width="9.28515625" style="9" customWidth="1"/>
    <col min="6" max="7" width="16.28515625" customWidth="1"/>
    <col min="8" max="8" width="49.42578125" customWidth="1"/>
    <col min="9" max="9" width="14.140625" style="5" customWidth="1"/>
    <col min="10" max="10" width="14.140625" style="9" customWidth="1"/>
    <col min="11" max="13" width="14.140625" style="5" customWidth="1"/>
    <col min="14" max="14" width="13.7109375" style="5" customWidth="1"/>
    <col min="15" max="15" width="12.7109375" customWidth="1"/>
    <col min="16" max="16" width="40.42578125" bestFit="1" customWidth="1"/>
    <col min="17" max="17" width="14.7109375" customWidth="1"/>
    <col min="18" max="18" width="13.5703125" style="9" customWidth="1"/>
  </cols>
  <sheetData>
    <row r="1" spans="1:18" s="3" customFormat="1" ht="45" x14ac:dyDescent="0.25">
      <c r="A1" s="25" t="s">
        <v>112</v>
      </c>
      <c r="B1" s="25" t="s">
        <v>2</v>
      </c>
      <c r="C1" s="25" t="s">
        <v>17</v>
      </c>
      <c r="D1" s="1" t="s">
        <v>3</v>
      </c>
      <c r="E1" s="25" t="s">
        <v>6</v>
      </c>
      <c r="F1" s="1" t="s">
        <v>7</v>
      </c>
      <c r="G1" s="1" t="s">
        <v>0</v>
      </c>
      <c r="H1" s="1" t="s">
        <v>1</v>
      </c>
      <c r="I1" s="2" t="s">
        <v>8</v>
      </c>
      <c r="J1" s="25" t="s">
        <v>15</v>
      </c>
      <c r="K1" s="2" t="s">
        <v>11</v>
      </c>
      <c r="L1" s="2" t="s">
        <v>10</v>
      </c>
      <c r="M1" s="2" t="s">
        <v>9</v>
      </c>
      <c r="N1" s="2" t="s">
        <v>12</v>
      </c>
      <c r="O1" s="2" t="s">
        <v>13</v>
      </c>
      <c r="P1" s="2" t="s">
        <v>14</v>
      </c>
      <c r="Q1" s="2" t="s">
        <v>5</v>
      </c>
      <c r="R1" s="19" t="s">
        <v>4</v>
      </c>
    </row>
    <row r="2" spans="1:18" ht="33" customHeight="1" x14ac:dyDescent="0.25">
      <c r="A2" s="9" t="s">
        <v>117</v>
      </c>
      <c r="B2" s="9">
        <v>1</v>
      </c>
      <c r="C2" s="9" t="s">
        <v>18</v>
      </c>
      <c r="D2" t="s">
        <v>19</v>
      </c>
      <c r="E2" s="9" t="s">
        <v>24</v>
      </c>
      <c r="F2" t="s">
        <v>20</v>
      </c>
      <c r="G2" t="s">
        <v>21</v>
      </c>
      <c r="H2" t="s">
        <v>22</v>
      </c>
      <c r="I2" s="5">
        <v>34454.550000000003</v>
      </c>
      <c r="J2" s="9" t="s">
        <v>18</v>
      </c>
      <c r="K2" s="5">
        <v>34454.550000000003</v>
      </c>
      <c r="L2" s="5">
        <v>3445.45</v>
      </c>
      <c r="M2" s="5">
        <f>K2+L2</f>
        <v>37900</v>
      </c>
      <c r="N2" s="5">
        <v>37840</v>
      </c>
      <c r="O2" t="s">
        <v>71</v>
      </c>
      <c r="P2" t="s">
        <v>70</v>
      </c>
      <c r="Q2" s="6">
        <v>44313</v>
      </c>
      <c r="R2" s="20">
        <v>44316</v>
      </c>
    </row>
    <row r="3" spans="1:18" s="11" customFormat="1" ht="62.25" customHeight="1" x14ac:dyDescent="0.25">
      <c r="A3" s="12" t="s">
        <v>117</v>
      </c>
      <c r="B3" s="12">
        <v>2</v>
      </c>
      <c r="C3" s="12" t="s">
        <v>16</v>
      </c>
      <c r="D3" s="11" t="s">
        <v>26</v>
      </c>
      <c r="E3" s="12"/>
      <c r="F3" s="11" t="s">
        <v>20</v>
      </c>
      <c r="G3" s="11" t="s">
        <v>21</v>
      </c>
      <c r="H3" s="13" t="s">
        <v>28</v>
      </c>
      <c r="I3" s="14">
        <v>545364</v>
      </c>
      <c r="J3" s="12" t="s">
        <v>16</v>
      </c>
      <c r="K3" s="14">
        <f>K4+K5</f>
        <v>454470</v>
      </c>
      <c r="L3" s="14">
        <f>L5+L4</f>
        <v>45447</v>
      </c>
      <c r="M3" s="14">
        <f>M5+M4</f>
        <v>499917</v>
      </c>
      <c r="N3" s="14"/>
      <c r="Q3" s="26" t="s">
        <v>121</v>
      </c>
      <c r="R3" s="27"/>
    </row>
    <row r="4" spans="1:18" s="11" customFormat="1" ht="33" customHeight="1" x14ac:dyDescent="0.25">
      <c r="A4" s="12"/>
      <c r="B4" s="12"/>
      <c r="C4" s="12" t="s">
        <v>25</v>
      </c>
      <c r="E4" s="12" t="s">
        <v>27</v>
      </c>
      <c r="H4" s="11" t="s">
        <v>29</v>
      </c>
      <c r="I4" s="14">
        <v>133200</v>
      </c>
      <c r="J4" s="12"/>
      <c r="K4" s="14">
        <v>111000</v>
      </c>
      <c r="L4" s="14">
        <f t="shared" ref="L4:L5" si="0">K4*0.1</f>
        <v>11100</v>
      </c>
      <c r="M4" s="14">
        <f>K4+L4</f>
        <v>122100</v>
      </c>
      <c r="N4" s="14"/>
      <c r="R4" s="12"/>
    </row>
    <row r="5" spans="1:18" s="11" customFormat="1" ht="33" customHeight="1" x14ac:dyDescent="0.25">
      <c r="A5" s="12"/>
      <c r="B5" s="12"/>
      <c r="C5" s="12" t="s">
        <v>38</v>
      </c>
      <c r="E5" s="12" t="s">
        <v>61</v>
      </c>
      <c r="H5" s="11" t="s">
        <v>30</v>
      </c>
      <c r="I5" s="14">
        <v>412164</v>
      </c>
      <c r="J5" s="12"/>
      <c r="K5" s="14">
        <v>343470</v>
      </c>
      <c r="L5" s="14">
        <f t="shared" si="0"/>
        <v>34347</v>
      </c>
      <c r="M5" s="14">
        <f>K5+L5</f>
        <v>377817</v>
      </c>
      <c r="N5" s="14"/>
      <c r="R5" s="12"/>
    </row>
    <row r="6" spans="1:18" ht="33" customHeight="1" x14ac:dyDescent="0.25">
      <c r="A6" s="9" t="s">
        <v>117</v>
      </c>
      <c r="B6" s="9">
        <v>2</v>
      </c>
      <c r="C6" s="9" t="s">
        <v>16</v>
      </c>
      <c r="D6" t="s">
        <v>62</v>
      </c>
      <c r="F6" t="s">
        <v>20</v>
      </c>
      <c r="G6" t="s">
        <v>21</v>
      </c>
      <c r="H6" s="10" t="s">
        <v>28</v>
      </c>
      <c r="I6" s="5">
        <v>545364</v>
      </c>
      <c r="J6" s="9" t="s">
        <v>16</v>
      </c>
      <c r="K6" s="5">
        <f>K7+K8</f>
        <v>454470</v>
      </c>
      <c r="L6" s="5">
        <f>L8+L7</f>
        <v>45447</v>
      </c>
      <c r="M6" s="5">
        <f>M8+M7</f>
        <v>499917</v>
      </c>
      <c r="Q6" s="6">
        <v>44322</v>
      </c>
      <c r="R6" s="20"/>
    </row>
    <row r="7" spans="1:18" ht="33" customHeight="1" x14ac:dyDescent="0.25">
      <c r="C7" s="9" t="s">
        <v>25</v>
      </c>
      <c r="E7" s="9" t="s">
        <v>27</v>
      </c>
      <c r="H7" t="s">
        <v>29</v>
      </c>
      <c r="I7" s="5">
        <v>133200</v>
      </c>
      <c r="K7" s="5">
        <v>111000</v>
      </c>
      <c r="L7" s="5">
        <f t="shared" ref="L7:L8" si="1">K7*0.1</f>
        <v>11100</v>
      </c>
      <c r="M7" s="5">
        <f t="shared" ref="M7:M12" si="2">K7+L7</f>
        <v>122100</v>
      </c>
      <c r="Q7" s="24" t="s">
        <v>119</v>
      </c>
    </row>
    <row r="8" spans="1:18" ht="33" customHeight="1" x14ac:dyDescent="0.25">
      <c r="C8" s="9" t="s">
        <v>38</v>
      </c>
      <c r="E8" s="9" t="s">
        <v>61</v>
      </c>
      <c r="H8" t="s">
        <v>30</v>
      </c>
      <c r="I8" s="5">
        <v>412164</v>
      </c>
      <c r="K8" s="5">
        <v>343470</v>
      </c>
      <c r="L8" s="5">
        <f t="shared" si="1"/>
        <v>34347</v>
      </c>
      <c r="M8" s="5">
        <f t="shared" si="2"/>
        <v>377817</v>
      </c>
      <c r="N8" s="5">
        <v>377817</v>
      </c>
      <c r="O8" t="s">
        <v>86</v>
      </c>
      <c r="P8" t="s">
        <v>85</v>
      </c>
      <c r="Q8" s="6">
        <v>44322</v>
      </c>
      <c r="R8" s="20">
        <v>44354</v>
      </c>
    </row>
    <row r="9" spans="1:18" ht="33" customHeight="1" x14ac:dyDescent="0.25">
      <c r="A9" s="9" t="s">
        <v>56</v>
      </c>
      <c r="B9" s="9">
        <v>3</v>
      </c>
      <c r="C9" s="9" t="s">
        <v>18</v>
      </c>
      <c r="D9" t="s">
        <v>33</v>
      </c>
      <c r="E9" s="9" t="s">
        <v>34</v>
      </c>
      <c r="F9" t="s">
        <v>107</v>
      </c>
      <c r="G9" t="s">
        <v>23</v>
      </c>
      <c r="H9" s="4" t="s">
        <v>35</v>
      </c>
      <c r="I9" s="5">
        <v>32400</v>
      </c>
      <c r="J9" s="9" t="s">
        <v>16</v>
      </c>
      <c r="K9" s="5">
        <v>32400</v>
      </c>
      <c r="L9" s="5">
        <f>K9*0.21</f>
        <v>6804</v>
      </c>
      <c r="M9" s="5">
        <f t="shared" si="2"/>
        <v>39204</v>
      </c>
      <c r="N9" s="5">
        <v>39022.5</v>
      </c>
      <c r="O9" t="s">
        <v>37</v>
      </c>
      <c r="P9" t="s">
        <v>36</v>
      </c>
      <c r="Q9" s="6">
        <v>44249</v>
      </c>
      <c r="R9" s="20">
        <v>44256</v>
      </c>
    </row>
    <row r="10" spans="1:18" ht="33" customHeight="1" x14ac:dyDescent="0.25">
      <c r="A10" s="9" t="s">
        <v>56</v>
      </c>
      <c r="B10" s="9">
        <v>4</v>
      </c>
      <c r="D10" t="s">
        <v>40</v>
      </c>
      <c r="E10" s="9" t="s">
        <v>24</v>
      </c>
      <c r="F10" t="s">
        <v>107</v>
      </c>
      <c r="G10" t="s">
        <v>21</v>
      </c>
      <c r="H10" t="s">
        <v>41</v>
      </c>
      <c r="I10" s="5">
        <v>52818.18</v>
      </c>
      <c r="K10" s="5">
        <v>52818.18</v>
      </c>
      <c r="L10" s="5">
        <f>K10*0.1</f>
        <v>5281.8180000000002</v>
      </c>
      <c r="M10" s="5">
        <f t="shared" si="2"/>
        <v>58099.998</v>
      </c>
      <c r="N10" s="5">
        <v>56244.7</v>
      </c>
      <c r="Q10" s="6">
        <v>44344</v>
      </c>
    </row>
    <row r="11" spans="1:18" ht="33" customHeight="1" x14ac:dyDescent="0.25">
      <c r="C11" s="9" t="s">
        <v>49</v>
      </c>
      <c r="H11" t="s">
        <v>42</v>
      </c>
      <c r="I11" s="5">
        <v>16090.91</v>
      </c>
      <c r="K11" s="5">
        <v>16090.91</v>
      </c>
      <c r="L11" s="5">
        <f t="shared" ref="L11:L12" si="3">K11*0.1</f>
        <v>1609.0910000000001</v>
      </c>
      <c r="M11" s="5">
        <f t="shared" si="2"/>
        <v>17700.001</v>
      </c>
      <c r="N11" s="5">
        <v>15900</v>
      </c>
      <c r="O11" s="15" t="s">
        <v>77</v>
      </c>
      <c r="P11" t="s">
        <v>78</v>
      </c>
      <c r="Q11" s="6"/>
      <c r="R11" s="20">
        <v>44348</v>
      </c>
    </row>
    <row r="12" spans="1:18" ht="33" customHeight="1" x14ac:dyDescent="0.25">
      <c r="C12" s="9" t="s">
        <v>50</v>
      </c>
      <c r="H12" t="s">
        <v>43</v>
      </c>
      <c r="I12" s="5">
        <v>36727.269999999997</v>
      </c>
      <c r="K12" s="5">
        <v>36727.269999999997</v>
      </c>
      <c r="L12" s="5">
        <f t="shared" si="3"/>
        <v>3672.7269999999999</v>
      </c>
      <c r="M12" s="5">
        <f t="shared" si="2"/>
        <v>40399.996999999996</v>
      </c>
      <c r="N12" s="5">
        <v>40344.699999999997</v>
      </c>
      <c r="O12" s="15" t="s">
        <v>80</v>
      </c>
      <c r="P12" t="s">
        <v>79</v>
      </c>
      <c r="Q12" s="6"/>
      <c r="R12" s="20">
        <v>44348</v>
      </c>
    </row>
    <row r="13" spans="1:18" ht="33" customHeight="1" x14ac:dyDescent="0.25">
      <c r="A13" s="9" t="s">
        <v>56</v>
      </c>
      <c r="B13" s="9">
        <v>5</v>
      </c>
      <c r="C13" s="9" t="s">
        <v>16</v>
      </c>
      <c r="D13" t="s">
        <v>47</v>
      </c>
      <c r="E13" s="9" t="s">
        <v>24</v>
      </c>
      <c r="F13" t="s">
        <v>20</v>
      </c>
      <c r="G13" t="s">
        <v>21</v>
      </c>
      <c r="H13" t="s">
        <v>48</v>
      </c>
      <c r="I13" s="5">
        <v>177254.74</v>
      </c>
      <c r="J13" s="9" t="s">
        <v>16</v>
      </c>
      <c r="K13" s="5">
        <f>SUM(K14:K17)</f>
        <v>161140.66999999998</v>
      </c>
      <c r="L13" s="5">
        <f>SUM(L14:L17)</f>
        <v>16114.067000000001</v>
      </c>
      <c r="M13" s="5">
        <f>SUM(M14:M17)</f>
        <v>177254.73700000002</v>
      </c>
      <c r="N13" s="5">
        <f>N14+N15+N16+N17</f>
        <v>171888.04</v>
      </c>
      <c r="Q13" s="6">
        <v>44348</v>
      </c>
      <c r="R13" s="20"/>
    </row>
    <row r="14" spans="1:18" ht="33" customHeight="1" x14ac:dyDescent="0.25">
      <c r="C14" s="9" t="s">
        <v>57</v>
      </c>
      <c r="D14" s="8"/>
      <c r="E14" s="23"/>
      <c r="F14" s="8"/>
      <c r="H14" t="s">
        <v>51</v>
      </c>
      <c r="I14" s="5">
        <v>43461.8</v>
      </c>
      <c r="K14" s="5">
        <v>43461.8</v>
      </c>
      <c r="L14" s="5">
        <f>K14*0.1</f>
        <v>4346.18</v>
      </c>
      <c r="M14" s="5">
        <f>K14+L14</f>
        <v>47807.98</v>
      </c>
      <c r="N14" s="5">
        <v>46200</v>
      </c>
      <c r="O14" t="s">
        <v>32</v>
      </c>
      <c r="P14" t="s">
        <v>31</v>
      </c>
      <c r="Q14" s="6"/>
      <c r="R14" s="20">
        <v>44372</v>
      </c>
    </row>
    <row r="15" spans="1:18" ht="33" customHeight="1" x14ac:dyDescent="0.25">
      <c r="C15" s="9" t="s">
        <v>58</v>
      </c>
      <c r="H15" t="s">
        <v>52</v>
      </c>
      <c r="I15" s="5">
        <v>104449.44</v>
      </c>
      <c r="K15" s="5">
        <v>104449.44</v>
      </c>
      <c r="L15" s="5">
        <f t="shared" ref="L15:L17" si="4">K15*0.1</f>
        <v>10444.944000000001</v>
      </c>
      <c r="M15" s="5">
        <f>K15+L15</f>
        <v>114894.38400000001</v>
      </c>
      <c r="N15" s="5">
        <v>112667.5</v>
      </c>
      <c r="O15" t="s">
        <v>44</v>
      </c>
      <c r="P15" t="s">
        <v>45</v>
      </c>
      <c r="R15" s="20" t="s">
        <v>108</v>
      </c>
    </row>
    <row r="16" spans="1:18" ht="33" customHeight="1" x14ac:dyDescent="0.25">
      <c r="C16" s="9" t="s">
        <v>81</v>
      </c>
      <c r="H16" t="s">
        <v>53</v>
      </c>
      <c r="I16" s="5">
        <v>6592.85</v>
      </c>
      <c r="K16" s="5">
        <v>6592.85</v>
      </c>
      <c r="L16" s="5">
        <f t="shared" si="4"/>
        <v>659.28500000000008</v>
      </c>
      <c r="M16" s="5">
        <f>K16+L16</f>
        <v>7252.1350000000002</v>
      </c>
      <c r="N16" s="5">
        <v>7252.14</v>
      </c>
      <c r="O16" t="s">
        <v>92</v>
      </c>
      <c r="P16" t="s">
        <v>94</v>
      </c>
      <c r="R16" s="20">
        <v>44374</v>
      </c>
    </row>
    <row r="17" spans="1:19" ht="33" customHeight="1" x14ac:dyDescent="0.25">
      <c r="A17" s="7"/>
      <c r="B17" s="7"/>
      <c r="C17" s="7" t="s">
        <v>82</v>
      </c>
      <c r="D17" s="4"/>
      <c r="E17" s="7"/>
      <c r="F17" s="4"/>
      <c r="G17" s="4"/>
      <c r="H17" s="4" t="s">
        <v>54</v>
      </c>
      <c r="I17" s="5">
        <v>6636.58</v>
      </c>
      <c r="K17" s="5">
        <v>6636.58</v>
      </c>
      <c r="L17" s="5">
        <f t="shared" si="4"/>
        <v>663.65800000000002</v>
      </c>
      <c r="M17" s="5">
        <f>K17+L17</f>
        <v>7300.2380000000003</v>
      </c>
      <c r="N17" s="5">
        <v>5768.4</v>
      </c>
      <c r="O17" t="s">
        <v>93</v>
      </c>
      <c r="P17" t="s">
        <v>76</v>
      </c>
      <c r="R17" s="20">
        <v>44374</v>
      </c>
    </row>
    <row r="18" spans="1:19" ht="33" customHeight="1" x14ac:dyDescent="0.25">
      <c r="A18" s="9" t="s">
        <v>56</v>
      </c>
      <c r="B18" s="9">
        <v>6</v>
      </c>
      <c r="D18" t="s">
        <v>55</v>
      </c>
      <c r="E18" s="9" t="s">
        <v>24</v>
      </c>
      <c r="F18" t="s">
        <v>20</v>
      </c>
      <c r="G18" t="s">
        <v>21</v>
      </c>
      <c r="H18" t="s">
        <v>113</v>
      </c>
      <c r="I18" s="5">
        <v>65360.87</v>
      </c>
      <c r="J18" s="9" t="s">
        <v>56</v>
      </c>
      <c r="K18" s="5">
        <v>65360.87</v>
      </c>
      <c r="L18" s="5">
        <f>K18*0.1</f>
        <v>6536.0870000000004</v>
      </c>
      <c r="M18" s="5">
        <v>71896.95</v>
      </c>
      <c r="N18" s="5">
        <f>N19+N20</f>
        <v>71368</v>
      </c>
      <c r="Q18" s="6">
        <v>44337</v>
      </c>
    </row>
    <row r="19" spans="1:19" ht="33" customHeight="1" x14ac:dyDescent="0.25">
      <c r="C19" s="9" t="s">
        <v>83</v>
      </c>
      <c r="D19" s="8"/>
      <c r="E19" s="23"/>
      <c r="F19" s="8"/>
      <c r="H19" t="s">
        <v>59</v>
      </c>
      <c r="I19" s="5">
        <v>21767.82</v>
      </c>
      <c r="K19" s="5">
        <v>21767.82</v>
      </c>
      <c r="L19" s="5">
        <f>K19*0.1</f>
        <v>2176.7820000000002</v>
      </c>
      <c r="M19" s="5">
        <f>K19+L19</f>
        <v>23944.601999999999</v>
      </c>
      <c r="N19" s="5">
        <v>23650</v>
      </c>
      <c r="O19" t="s">
        <v>32</v>
      </c>
      <c r="P19" t="s">
        <v>31</v>
      </c>
      <c r="R19" s="20">
        <v>44344</v>
      </c>
    </row>
    <row r="20" spans="1:19" ht="33" customHeight="1" x14ac:dyDescent="0.25">
      <c r="C20" s="9" t="s">
        <v>84</v>
      </c>
      <c r="H20" t="s">
        <v>60</v>
      </c>
      <c r="I20" s="5">
        <v>43593.05</v>
      </c>
      <c r="K20" s="5">
        <v>43593.05</v>
      </c>
      <c r="L20" s="5">
        <f>K20*0.1</f>
        <v>4359.3050000000003</v>
      </c>
      <c r="M20" s="5">
        <v>47952.35</v>
      </c>
      <c r="N20" s="5">
        <v>47718</v>
      </c>
      <c r="O20" t="s">
        <v>105</v>
      </c>
      <c r="P20" t="s">
        <v>45</v>
      </c>
      <c r="R20" s="20">
        <v>44344</v>
      </c>
    </row>
    <row r="21" spans="1:19" ht="33" customHeight="1" x14ac:dyDescent="0.25"/>
    <row r="22" spans="1:19" ht="33" customHeight="1" x14ac:dyDescent="0.25">
      <c r="A22" s="9" t="s">
        <v>56</v>
      </c>
      <c r="B22" s="9">
        <v>7</v>
      </c>
      <c r="D22" t="s">
        <v>63</v>
      </c>
      <c r="E22" s="9" t="s">
        <v>24</v>
      </c>
      <c r="F22" t="s">
        <v>102</v>
      </c>
      <c r="G22" t="s">
        <v>21</v>
      </c>
      <c r="H22" t="s">
        <v>64</v>
      </c>
      <c r="I22" s="5">
        <v>33419.32</v>
      </c>
      <c r="J22" s="9" t="s">
        <v>18</v>
      </c>
      <c r="K22" s="5">
        <v>33419.32</v>
      </c>
      <c r="L22" s="5">
        <f t="shared" ref="L22:L30" si="5">K22*0.1</f>
        <v>3341.9320000000002</v>
      </c>
      <c r="M22" s="5">
        <f t="shared" ref="M22:M30" si="6">K22+L22</f>
        <v>36761.252</v>
      </c>
      <c r="Q22" s="8" t="s">
        <v>118</v>
      </c>
      <c r="R22" s="23"/>
      <c r="S22" s="8"/>
    </row>
    <row r="23" spans="1:19" ht="33" customHeight="1" x14ac:dyDescent="0.25">
      <c r="A23" s="9" t="s">
        <v>46</v>
      </c>
      <c r="B23" s="9">
        <v>8</v>
      </c>
      <c r="D23" s="18" t="s">
        <v>65</v>
      </c>
      <c r="E23" s="17" t="s">
        <v>27</v>
      </c>
      <c r="F23" s="18" t="s">
        <v>120</v>
      </c>
      <c r="G23" t="s">
        <v>21</v>
      </c>
      <c r="H23" t="s">
        <v>66</v>
      </c>
      <c r="I23" s="5">
        <v>111000</v>
      </c>
      <c r="J23" s="9" t="s">
        <v>18</v>
      </c>
      <c r="K23" s="5">
        <v>111000</v>
      </c>
      <c r="L23" s="5">
        <f t="shared" si="5"/>
        <v>11100</v>
      </c>
      <c r="M23" s="5">
        <f t="shared" si="6"/>
        <v>122100</v>
      </c>
      <c r="N23" s="5">
        <v>122100</v>
      </c>
      <c r="O23" t="s">
        <v>95</v>
      </c>
      <c r="P23" t="s">
        <v>96</v>
      </c>
      <c r="Q23" s="6">
        <v>44357</v>
      </c>
      <c r="R23" s="20">
        <v>44354</v>
      </c>
    </row>
    <row r="24" spans="1:19" ht="33" customHeight="1" x14ac:dyDescent="0.25">
      <c r="A24" s="9" t="s">
        <v>56</v>
      </c>
      <c r="B24" s="9">
        <v>9</v>
      </c>
      <c r="D24" s="16" t="s">
        <v>67</v>
      </c>
      <c r="E24" s="22"/>
      <c r="F24" s="16" t="s">
        <v>103</v>
      </c>
      <c r="G24" t="s">
        <v>21</v>
      </c>
      <c r="H24" t="s">
        <v>72</v>
      </c>
      <c r="I24" s="5">
        <v>68425</v>
      </c>
      <c r="J24" s="9" t="s">
        <v>18</v>
      </c>
      <c r="K24" s="5">
        <v>68425</v>
      </c>
      <c r="L24" s="5">
        <f t="shared" si="5"/>
        <v>6842.5</v>
      </c>
      <c r="M24" s="5">
        <f t="shared" si="6"/>
        <v>75267.5</v>
      </c>
      <c r="Q24" s="8" t="s">
        <v>106</v>
      </c>
    </row>
    <row r="25" spans="1:19" ht="33" customHeight="1" x14ac:dyDescent="0.25">
      <c r="A25" s="9" t="s">
        <v>56</v>
      </c>
      <c r="B25" s="9">
        <v>10</v>
      </c>
      <c r="D25" s="16" t="s">
        <v>69</v>
      </c>
      <c r="E25" s="22"/>
      <c r="F25" s="16" t="s">
        <v>104</v>
      </c>
      <c r="G25" t="s">
        <v>21</v>
      </c>
      <c r="H25" t="s">
        <v>73</v>
      </c>
      <c r="I25" s="5">
        <v>30013.4</v>
      </c>
      <c r="J25" s="9" t="s">
        <v>18</v>
      </c>
      <c r="K25" s="5">
        <v>30013.4</v>
      </c>
      <c r="L25" s="5">
        <f t="shared" si="5"/>
        <v>3001.34</v>
      </c>
      <c r="M25" s="5">
        <f t="shared" si="6"/>
        <v>33014.740000000005</v>
      </c>
      <c r="N25" s="5">
        <v>33014.74</v>
      </c>
      <c r="O25" t="s">
        <v>98</v>
      </c>
      <c r="P25" t="s">
        <v>99</v>
      </c>
      <c r="Q25" s="6">
        <v>44357</v>
      </c>
      <c r="R25" s="21">
        <v>44361</v>
      </c>
    </row>
    <row r="26" spans="1:19" ht="33" customHeight="1" x14ac:dyDescent="0.25">
      <c r="A26" s="9" t="s">
        <v>56</v>
      </c>
      <c r="B26" s="9">
        <v>11</v>
      </c>
      <c r="D26" s="16" t="s">
        <v>74</v>
      </c>
      <c r="E26" s="22"/>
      <c r="F26" s="16" t="s">
        <v>104</v>
      </c>
      <c r="G26" t="s">
        <v>21</v>
      </c>
      <c r="H26" t="s">
        <v>75</v>
      </c>
      <c r="I26" s="5">
        <v>90909.09</v>
      </c>
      <c r="J26" s="9" t="s">
        <v>18</v>
      </c>
      <c r="K26" s="5">
        <v>90909.09</v>
      </c>
      <c r="L26" s="5">
        <f t="shared" si="5"/>
        <v>9090.9089999999997</v>
      </c>
      <c r="M26" s="5">
        <f t="shared" si="6"/>
        <v>99999.998999999996</v>
      </c>
      <c r="N26" s="5">
        <v>87000</v>
      </c>
      <c r="O26" t="s">
        <v>100</v>
      </c>
      <c r="P26" t="s">
        <v>101</v>
      </c>
      <c r="Q26" s="6">
        <v>44357</v>
      </c>
      <c r="R26" s="20">
        <v>44363</v>
      </c>
    </row>
    <row r="27" spans="1:19" ht="33" customHeight="1" x14ac:dyDescent="0.25">
      <c r="A27" s="9" t="s">
        <v>46</v>
      </c>
      <c r="B27" s="9">
        <v>12</v>
      </c>
      <c r="D27" s="18" t="s">
        <v>87</v>
      </c>
      <c r="E27" s="17" t="s">
        <v>24</v>
      </c>
      <c r="F27" s="18" t="s">
        <v>120</v>
      </c>
      <c r="G27" t="s">
        <v>21</v>
      </c>
      <c r="H27" t="s">
        <v>64</v>
      </c>
      <c r="I27" s="5">
        <f>31106.31/1.1</f>
        <v>28278.463636363635</v>
      </c>
      <c r="J27" s="9" t="s">
        <v>18</v>
      </c>
      <c r="K27" s="5">
        <v>28278.46</v>
      </c>
      <c r="L27" s="5">
        <f t="shared" si="5"/>
        <v>2827.846</v>
      </c>
      <c r="M27" s="5">
        <f t="shared" si="6"/>
        <v>31106.306</v>
      </c>
      <c r="N27" s="5">
        <v>31106.31</v>
      </c>
      <c r="O27" t="s">
        <v>32</v>
      </c>
      <c r="P27" t="s">
        <v>109</v>
      </c>
      <c r="Q27" s="6">
        <v>44376</v>
      </c>
      <c r="R27" s="20">
        <v>44376</v>
      </c>
    </row>
    <row r="28" spans="1:19" ht="33" customHeight="1" x14ac:dyDescent="0.25">
      <c r="A28" s="9" t="s">
        <v>16</v>
      </c>
      <c r="B28" s="9">
        <v>13</v>
      </c>
      <c r="D28" s="16" t="s">
        <v>88</v>
      </c>
      <c r="E28" s="22" t="s">
        <v>24</v>
      </c>
      <c r="F28" s="16" t="s">
        <v>104</v>
      </c>
      <c r="G28" t="s">
        <v>21</v>
      </c>
      <c r="H28" t="s">
        <v>89</v>
      </c>
      <c r="I28" s="5">
        <v>68425</v>
      </c>
      <c r="J28" s="9" t="s">
        <v>18</v>
      </c>
      <c r="K28" s="5">
        <v>68425</v>
      </c>
      <c r="L28" s="5">
        <f t="shared" si="5"/>
        <v>6842.5</v>
      </c>
      <c r="M28" s="5">
        <f t="shared" si="6"/>
        <v>75267.5</v>
      </c>
      <c r="N28" s="5">
        <v>75267.5</v>
      </c>
      <c r="O28" t="s">
        <v>115</v>
      </c>
      <c r="P28" t="s">
        <v>116</v>
      </c>
      <c r="Q28" s="6">
        <v>44407</v>
      </c>
      <c r="R28" s="20">
        <v>44407</v>
      </c>
    </row>
    <row r="29" spans="1:19" ht="33" customHeight="1" x14ac:dyDescent="0.25">
      <c r="A29" s="9" t="s">
        <v>16</v>
      </c>
      <c r="B29" s="9">
        <v>14</v>
      </c>
      <c r="D29" s="16" t="s">
        <v>90</v>
      </c>
      <c r="E29" s="22" t="s">
        <v>97</v>
      </c>
      <c r="F29" s="16" t="s">
        <v>68</v>
      </c>
      <c r="G29" t="s">
        <v>21</v>
      </c>
      <c r="H29" t="s">
        <v>91</v>
      </c>
      <c r="I29" s="5">
        <v>63644.56</v>
      </c>
      <c r="J29" s="9" t="s">
        <v>18</v>
      </c>
      <c r="K29" s="5">
        <v>63644.56</v>
      </c>
      <c r="L29" s="5">
        <f t="shared" si="5"/>
        <v>6364.4560000000001</v>
      </c>
      <c r="M29" s="5">
        <f t="shared" si="6"/>
        <v>70009.016000000003</v>
      </c>
      <c r="N29" s="5">
        <v>70009.02</v>
      </c>
      <c r="O29" t="s">
        <v>44</v>
      </c>
      <c r="P29" t="s">
        <v>114</v>
      </c>
      <c r="Q29" s="6">
        <v>44407</v>
      </c>
      <c r="R29" s="20">
        <v>44407</v>
      </c>
    </row>
    <row r="30" spans="1:19" ht="33" customHeight="1" x14ac:dyDescent="0.25">
      <c r="A30" s="9" t="s">
        <v>16</v>
      </c>
      <c r="B30" s="9">
        <v>15</v>
      </c>
      <c r="D30" s="16" t="s">
        <v>110</v>
      </c>
      <c r="E30" s="22" t="s">
        <v>39</v>
      </c>
      <c r="F30" s="16" t="s">
        <v>68</v>
      </c>
      <c r="G30" t="s">
        <v>21</v>
      </c>
      <c r="H30" t="s">
        <v>111</v>
      </c>
      <c r="I30" s="5">
        <v>37484.82</v>
      </c>
      <c r="J30" s="9" t="s">
        <v>18</v>
      </c>
      <c r="K30" s="5">
        <f>I30</f>
        <v>37484.82</v>
      </c>
      <c r="L30" s="5">
        <f t="shared" si="5"/>
        <v>3748.482</v>
      </c>
      <c r="M30" s="5">
        <f t="shared" si="6"/>
        <v>41233.301999999996</v>
      </c>
      <c r="N30" s="5">
        <v>41233.300000000003</v>
      </c>
      <c r="O30" t="s">
        <v>105</v>
      </c>
      <c r="P30" t="s">
        <v>114</v>
      </c>
      <c r="Q30" s="6">
        <v>44468</v>
      </c>
      <c r="R30" s="20">
        <v>44469</v>
      </c>
    </row>
    <row r="31" spans="1:19" ht="33" customHeight="1" x14ac:dyDescent="0.25"/>
    <row r="32" spans="1:19" ht="33" customHeight="1" x14ac:dyDescent="0.25"/>
    <row r="33" spans="8:8" ht="33" customHeight="1" x14ac:dyDescent="0.25">
      <c r="H33" s="5"/>
    </row>
    <row r="34" spans="8:8" ht="33" customHeight="1" x14ac:dyDescent="0.25">
      <c r="H34" s="5"/>
    </row>
    <row r="35" spans="8:8" ht="33" customHeight="1" x14ac:dyDescent="0.25">
      <c r="H35" s="5"/>
    </row>
    <row r="36" spans="8:8" ht="33" customHeight="1" x14ac:dyDescent="0.25"/>
    <row r="37" spans="8:8" ht="33" customHeight="1" x14ac:dyDescent="0.25">
      <c r="H37" s="5"/>
    </row>
    <row r="38" spans="8:8" ht="33" customHeight="1" x14ac:dyDescent="0.25"/>
    <row r="39" spans="8:8" ht="33" customHeight="1" x14ac:dyDescent="0.25"/>
    <row r="40" spans="8:8" ht="33" customHeight="1" x14ac:dyDescent="0.25"/>
    <row r="41" spans="8:8" ht="33" customHeight="1" x14ac:dyDescent="0.25"/>
    <row r="42" spans="8:8" ht="33" customHeight="1" x14ac:dyDescent="0.25"/>
    <row r="43" spans="8:8" ht="33" customHeight="1" x14ac:dyDescent="0.25"/>
    <row r="44" spans="8:8" ht="33" customHeight="1" x14ac:dyDescent="0.25"/>
    <row r="45" spans="8:8" ht="33" customHeight="1" x14ac:dyDescent="0.25"/>
    <row r="46" spans="8:8" ht="33" customHeight="1" x14ac:dyDescent="0.25"/>
  </sheetData>
  <mergeCells count="1">
    <mergeCell ref="Q3:R3"/>
  </mergeCells>
  <pageMargins left="1.4173228346456694" right="0.23622047244094491" top="0.15748031496062992" bottom="0.35433070866141736" header="0.31496062992125984" footer="0.31496062992125984"/>
  <pageSetup paperSize="8" scale="60" orientation="landscape" r:id="rId1"/>
  <customProperties>
    <customPr name="EpmWorksheetKeyString_GUID" r:id="rId2"/>
  </customPropertie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Kontratuak_Contratos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Aguirre Lopez de Aberasturi, Yolanda</dc:creator>
  <cp:lastModifiedBy>DFA</cp:lastModifiedBy>
  <cp:lastPrinted>2022-02-17T10:29:31Z</cp:lastPrinted>
  <dcterms:created xsi:type="dcterms:W3CDTF">2020-09-24T08:14:21Z</dcterms:created>
  <dcterms:modified xsi:type="dcterms:W3CDTF">2022-02-21T11:48:15Z</dcterms:modified>
</cp:coreProperties>
</file>