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IFJ\2022\"/>
    </mc:Choice>
  </mc:AlternateContent>
  <xr:revisionPtr revIDLastSave="0" documentId="13_ncr:1_{DC216E09-6A69-416C-8A99-B5D08D8D7B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tratos menores 2022" sheetId="1" r:id="rId1"/>
  </sheets>
  <definedNames>
    <definedName name="_xlnm.Print_Area" localSheetId="0">'contratos menores 2022'!$A$1:$V$39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H21" i="1" s="1"/>
  <c r="J34" i="1" l="1"/>
  <c r="I30" i="1" l="1"/>
  <c r="J30" i="1" s="1"/>
  <c r="J31" i="1"/>
  <c r="I31" i="1"/>
  <c r="I29" i="1" l="1"/>
  <c r="J29" i="1" s="1"/>
  <c r="I27" i="1" l="1"/>
  <c r="J27" i="1" s="1"/>
  <c r="I22" i="1" l="1"/>
  <c r="J22" i="1" s="1"/>
  <c r="I23" i="1" l="1"/>
  <c r="J23" i="1" s="1"/>
  <c r="I11" i="1" l="1"/>
  <c r="J20" i="1" l="1"/>
  <c r="H20" i="1" s="1"/>
  <c r="J19" i="1"/>
  <c r="H19" i="1" s="1"/>
  <c r="J18" i="1"/>
  <c r="J17" i="1"/>
  <c r="H17" i="1" s="1"/>
  <c r="J16" i="1" l="1"/>
  <c r="H16" i="1" s="1"/>
  <c r="J15" i="1" l="1"/>
  <c r="H15" i="1" s="1"/>
  <c r="J14" i="1"/>
  <c r="H14" i="1" s="1"/>
  <c r="J13" i="1"/>
  <c r="H13" i="1" s="1"/>
  <c r="J12" i="1"/>
  <c r="H12" i="1" s="1"/>
  <c r="J11" i="1" l="1"/>
  <c r="H11" i="1" s="1"/>
  <c r="J10" i="1"/>
  <c r="I8" i="1"/>
  <c r="J8" i="1" s="1"/>
  <c r="I7" i="1"/>
  <c r="J6" i="1"/>
  <c r="H6" i="1" s="1"/>
  <c r="J5" i="1"/>
  <c r="H5" i="1" s="1"/>
  <c r="J3" i="1"/>
  <c r="H3" i="1" s="1"/>
  <c r="J7" i="1" l="1"/>
  <c r="H7" i="1" s="1"/>
  <c r="J4" i="1" l="1"/>
  <c r="H4" i="1" s="1"/>
  <c r="H18" i="1" l="1"/>
  <c r="J9" i="1"/>
  <c r="H9" i="1" s="1"/>
</calcChain>
</file>

<file path=xl/sharedStrings.xml><?xml version="1.0" encoding="utf-8"?>
<sst xmlns="http://schemas.openxmlformats.org/spreadsheetml/2006/main" count="330" uniqueCount="199">
  <si>
    <t>Tipo</t>
  </si>
  <si>
    <t>Descripcion</t>
  </si>
  <si>
    <t>iva</t>
  </si>
  <si>
    <t>Dto. Contable</t>
  </si>
  <si>
    <t>Numero</t>
  </si>
  <si>
    <t>Expediente</t>
  </si>
  <si>
    <t>% iva</t>
  </si>
  <si>
    <t>Tramit.antic</t>
  </si>
  <si>
    <t>Fecha formalizacion</t>
  </si>
  <si>
    <t>Fecha inicio</t>
  </si>
  <si>
    <t>Fecha fin</t>
  </si>
  <si>
    <t>Fecha res.adujd</t>
  </si>
  <si>
    <t>Duracion</t>
  </si>
  <si>
    <t>Fecha inicio ejecucion</t>
  </si>
  <si>
    <t>Adjudicatario cif</t>
  </si>
  <si>
    <t>razon social adj</t>
  </si>
  <si>
    <t>Linea pres.</t>
  </si>
  <si>
    <t>Adjudicado
(con iva)</t>
  </si>
  <si>
    <t>Adjudicado
(sin iva)</t>
  </si>
  <si>
    <t>si</t>
  </si>
  <si>
    <t>AD</t>
  </si>
  <si>
    <t>Ofertas presentadas</t>
  </si>
  <si>
    <t>NO</t>
  </si>
  <si>
    <t>SI</t>
  </si>
  <si>
    <t>Suministros</t>
  </si>
  <si>
    <t>no</t>
  </si>
  <si>
    <t>22-71-10-002</t>
  </si>
  <si>
    <t>UNIVERSIDAD DEL PAIS VASCO</t>
  </si>
  <si>
    <t>Talleres ciencias Ecoschool enero a junio 2022</t>
  </si>
  <si>
    <t>Servicos</t>
  </si>
  <si>
    <t>Q4818001B</t>
  </si>
  <si>
    <t>116-6 (21.7.21)</t>
  </si>
  <si>
    <t>22-71-30-018</t>
  </si>
  <si>
    <t>105-17</t>
  </si>
  <si>
    <t>Suministro de productos lácteos albergue Barria</t>
  </si>
  <si>
    <t>B20569356</t>
  </si>
  <si>
    <t>KAIKU S.L.</t>
  </si>
  <si>
    <t>22-71-30-010</t>
  </si>
  <si>
    <t>Control y auditoria sistema APPCC albergue de Barria</t>
  </si>
  <si>
    <t>A1052422</t>
  </si>
  <si>
    <t>Araba S.A. Laboratorios Bromatológicos</t>
  </si>
  <si>
    <t>22-71-30-009</t>
  </si>
  <si>
    <t>Mantenimiento caldera/calefaccion albergue Barria 2022</t>
  </si>
  <si>
    <t>B1015643</t>
  </si>
  <si>
    <t>Alisat S.L.</t>
  </si>
  <si>
    <t>22-71-30-006</t>
  </si>
  <si>
    <t>105-14</t>
  </si>
  <si>
    <t>Mantenimiento ascensores Barria 2022</t>
  </si>
  <si>
    <t>F20025318</t>
  </si>
  <si>
    <t>Orona S. Coop.</t>
  </si>
  <si>
    <t>22-71-30-011</t>
  </si>
  <si>
    <t>105-13</t>
  </si>
  <si>
    <t>B1137587</t>
  </si>
  <si>
    <t>Nuvi Araba S.L.</t>
  </si>
  <si>
    <t>22-71-30-008</t>
  </si>
  <si>
    <t>105-12</t>
  </si>
  <si>
    <t>Mantenimiento extintores albergues IFJ 2022</t>
  </si>
  <si>
    <t>B1031442</t>
  </si>
  <si>
    <t>Comaex S.L.</t>
  </si>
  <si>
    <t>22-71-40-002</t>
  </si>
  <si>
    <t>105-28</t>
  </si>
  <si>
    <t>Asesoramiento juridico IFJ año 2022</t>
  </si>
  <si>
    <t>B59942110</t>
  </si>
  <si>
    <t>Cuatrecasas Goncalves Pereira S.L.P.</t>
  </si>
  <si>
    <t>22-71-40-001</t>
  </si>
  <si>
    <t>105-18</t>
  </si>
  <si>
    <t>Elaboración e implantacion plan igualdad 2022</t>
  </si>
  <si>
    <t>B1572817</t>
  </si>
  <si>
    <t>San Prudencio Advice SLU</t>
  </si>
  <si>
    <t>22-71-30-007</t>
  </si>
  <si>
    <t>Detección incendios albergues IFJ 2022</t>
  </si>
  <si>
    <t>B1412816</t>
  </si>
  <si>
    <t>Ingenieria de seguridad de Vitoria y Alava S.L.U.</t>
  </si>
  <si>
    <t>71-8</t>
  </si>
  <si>
    <t>B1323443</t>
  </si>
  <si>
    <t>Precios unitarios</t>
  </si>
  <si>
    <t>Ludoland S.L.</t>
  </si>
  <si>
    <t>71-1</t>
  </si>
  <si>
    <t>Educalia Ocio Educativo S.L.</t>
  </si>
  <si>
    <t>B95787123</t>
  </si>
  <si>
    <t>Control y vigilancia abast.agua y legionella Barria y Espejo 2022</t>
  </si>
  <si>
    <t>Mantenimiento centro transformacion energia electrica Zuhatza</t>
  </si>
  <si>
    <t>A1025550</t>
  </si>
  <si>
    <t>Electrotécnica de Urbina S.A.</t>
  </si>
  <si>
    <t>22-71-30-016</t>
  </si>
  <si>
    <t>Control y vigilancia abastecimiento consumo humano en Zuhatza 2022</t>
  </si>
  <si>
    <t>B1246297</t>
  </si>
  <si>
    <t>Aquaraba S.L.</t>
  </si>
  <si>
    <t>22-71-40-005</t>
  </si>
  <si>
    <t>22-71-40-004</t>
  </si>
  <si>
    <t>Actualizacion concierto actividades preventivas 2022</t>
  </si>
  <si>
    <t>B95431367</t>
  </si>
  <si>
    <t>Igualatorio Medico Quirúrgico Prevencion S.L.</t>
  </si>
  <si>
    <t>Vigilancia de la salud trabajadores IFJ 2022</t>
  </si>
  <si>
    <t>71-66</t>
  </si>
  <si>
    <t>71-41</t>
  </si>
  <si>
    <t>71-34</t>
  </si>
  <si>
    <t>22-71-30-020</t>
  </si>
  <si>
    <t>71-42</t>
  </si>
  <si>
    <t>Calculo y mto. Certificacion huella carbono</t>
  </si>
  <si>
    <t>22-71-10-006</t>
  </si>
  <si>
    <t>Alojamiento en el albergue Juvenil Mar I Vent de Piles (Valencia)</t>
  </si>
  <si>
    <t>Q09650007-I</t>
  </si>
  <si>
    <t>105-42</t>
  </si>
  <si>
    <t>105-67</t>
  </si>
  <si>
    <t>22-71-30-026</t>
  </si>
  <si>
    <t>71-28</t>
  </si>
  <si>
    <t>71-5</t>
  </si>
  <si>
    <t>22-71-10-009</t>
  </si>
  <si>
    <t>Alojamiento en el albergue Juvenil Argentina Benicasim</t>
  </si>
  <si>
    <t>105-108</t>
  </si>
  <si>
    <t>Mto. Caldera calefaccion Zuhatza</t>
  </si>
  <si>
    <t>A1011550</t>
  </si>
  <si>
    <t>Venticlima S.A.</t>
  </si>
  <si>
    <t>22-71-40-003</t>
  </si>
  <si>
    <t>71-57</t>
  </si>
  <si>
    <t>105-110</t>
  </si>
  <si>
    <t>Suministro toner impresoras IJF</t>
  </si>
  <si>
    <t>A1036102</t>
  </si>
  <si>
    <t>Almacenes Caype S.A.</t>
  </si>
  <si>
    <t>105-70</t>
  </si>
  <si>
    <t>105-71</t>
  </si>
  <si>
    <t>22-71-30-015</t>
  </si>
  <si>
    <t>105-107</t>
  </si>
  <si>
    <t>Instituto Valenciano de juventud Ivaj</t>
  </si>
  <si>
    <t>105-114</t>
  </si>
  <si>
    <t>Autobuses Arnastu</t>
  </si>
  <si>
    <t>22-71-10-007</t>
  </si>
  <si>
    <t>105-146</t>
  </si>
  <si>
    <t>B24733495</t>
  </si>
  <si>
    <t>Servicios Libery S.L</t>
  </si>
  <si>
    <t>105-90</t>
  </si>
  <si>
    <t>105-91</t>
  </si>
  <si>
    <t>22-71-10-015</t>
  </si>
  <si>
    <t>Actividades extras Albergue Barria Intercambios</t>
  </si>
  <si>
    <t>B95961769</t>
  </si>
  <si>
    <t>CRG Guia de barrancos S.L.U.</t>
  </si>
  <si>
    <t>22-71-10-011</t>
  </si>
  <si>
    <t>71-3</t>
  </si>
  <si>
    <t>105-150</t>
  </si>
  <si>
    <t>Contrato patrocinio Proyecto STEAM</t>
  </si>
  <si>
    <t>Federación Alfonso Libano Firestone</t>
  </si>
  <si>
    <t>22-71-10-013</t>
  </si>
  <si>
    <t>Actividades t.libre en albergue Argentina (Benicasim)</t>
  </si>
  <si>
    <t>G20494746</t>
  </si>
  <si>
    <t>Astialdiko Sorginmuño Begirale Taldea</t>
  </si>
  <si>
    <t>22-71-10-008</t>
  </si>
  <si>
    <t>71-9</t>
  </si>
  <si>
    <t>Servicio estancia colonia rock 2022</t>
  </si>
  <si>
    <t>P100364I</t>
  </si>
  <si>
    <t>Fundación Catedral Santa Maria</t>
  </si>
  <si>
    <t>105-153</t>
  </si>
  <si>
    <t>22-71-10-012</t>
  </si>
  <si>
    <t>Actividade tiempo libre en albergue juvenil Mar I Vent de Piles en Valencia</t>
  </si>
  <si>
    <t>105-180</t>
  </si>
  <si>
    <t>105-179</t>
  </si>
  <si>
    <t>105-181</t>
  </si>
  <si>
    <t>B1159482</t>
  </si>
  <si>
    <t>F20032553</t>
  </si>
  <si>
    <t>G48095764</t>
  </si>
  <si>
    <t>El Infierno Dorado S.L.</t>
  </si>
  <si>
    <t>22-71-30-039</t>
  </si>
  <si>
    <t>Socorrismo piscina albergue Barria</t>
  </si>
  <si>
    <t>22-71-30-040</t>
  </si>
  <si>
    <t>Servicio de picnis albergue Barria</t>
  </si>
  <si>
    <t>Auzo Lagun S.Coop.</t>
  </si>
  <si>
    <t>105-15</t>
  </si>
  <si>
    <t>105-16</t>
  </si>
  <si>
    <t>22-71-10-034</t>
  </si>
  <si>
    <t>105-383</t>
  </si>
  <si>
    <t>Talleres de energia solar centros educativos en Espejo</t>
  </si>
  <si>
    <t>Aplicación de energias renovables TAER S.L.U.</t>
  </si>
  <si>
    <t>105-379</t>
  </si>
  <si>
    <t>22-71-10-039</t>
  </si>
  <si>
    <t>Organización Taller musical formativo</t>
  </si>
  <si>
    <t>B1556372</t>
  </si>
  <si>
    <t>22-71-10-037</t>
  </si>
  <si>
    <t>Animación para actividades complementarias del programa Arabazblai curso 2022-2023</t>
  </si>
  <si>
    <t>Inguru Abentura CRG Guia de Barrancos S.L.</t>
  </si>
  <si>
    <t>22-71-10-40</t>
  </si>
  <si>
    <t>105-694</t>
  </si>
  <si>
    <t>Dinamización act.complementarias Hitz Kolpez 2022</t>
  </si>
  <si>
    <t>Varios</t>
  </si>
  <si>
    <t>B95289377</t>
  </si>
  <si>
    <t>Sortzen consultoria S.L.</t>
  </si>
  <si>
    <t>105-695</t>
  </si>
  <si>
    <t>105-687</t>
  </si>
  <si>
    <t>22-71-30-045</t>
  </si>
  <si>
    <t>105-789</t>
  </si>
  <si>
    <t>Jocoliva S.L.</t>
  </si>
  <si>
    <t>B10104800</t>
  </si>
  <si>
    <t>Jacoliva S.L.</t>
  </si>
  <si>
    <t>Plataforma elevadora</t>
  </si>
  <si>
    <t>22-71-30-047</t>
  </si>
  <si>
    <t>71-45</t>
  </si>
  <si>
    <t>B01470004</t>
  </si>
  <si>
    <t>Alquileres y servicios Alkivent S.L.</t>
  </si>
  <si>
    <t>105-838</t>
  </si>
  <si>
    <t>105-406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</si>
</sst>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2" borderId="0" xfId="0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14" fontId="0" fillId="0" borderId="0" xfId="0" applyNumberFormat="1" applyFill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4" fontId="0" fillId="2" borderId="0" xfId="0" applyNumberForma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14" fontId="2" fillId="0" borderId="0" xfId="0" applyNumberFormat="1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6"/>
  <sheetViews>
    <sheetView tabSelected="1" zoomScale="85" zoomScaleNormal="85" workbookViewId="0">
      <pane ySplit="1" topLeftCell="A8" activePane="bottomLeft" state="frozen"/>
      <selection pane="bottomLeft" activeCell="I5" sqref="I5"/>
    </sheetView>
  </sheetViews>
  <sheetFormatPr baseColWidth="10" defaultColWidth="11.42578125" defaultRowHeight="15" x14ac:dyDescent="0.25"/>
  <cols>
    <col min="1" max="1" width="4.7109375" style="17" customWidth="1"/>
    <col min="2" max="2" width="14.5703125" style="9" customWidth="1"/>
    <col min="3" max="3" width="11.42578125" style="7"/>
    <col min="4" max="4" width="5.7109375" style="7" customWidth="1"/>
    <col min="5" max="5" width="12.140625" style="7" customWidth="1"/>
    <col min="6" max="6" width="14.5703125" style="9" customWidth="1"/>
    <col min="7" max="7" width="33.42578125" style="21" customWidth="1"/>
    <col min="8" max="8" width="14.140625" style="13" customWidth="1"/>
    <col min="9" max="9" width="14.28515625" style="13" customWidth="1"/>
    <col min="10" max="10" width="11.42578125" style="13"/>
    <col min="11" max="11" width="5.5703125" style="9" customWidth="1"/>
    <col min="12" max="12" width="18.5703125" style="7" customWidth="1"/>
    <col min="13" max="13" width="26.85546875" style="21" customWidth="1"/>
    <col min="14" max="14" width="9.85546875" style="7" customWidth="1"/>
    <col min="15" max="15" width="7.28515625" style="7" customWidth="1"/>
    <col min="16" max="16" width="14.85546875" style="7" bestFit="1" customWidth="1"/>
    <col min="17" max="17" width="18.7109375" style="9" hidden="1" customWidth="1"/>
    <col min="18" max="19" width="0" style="9" hidden="1" customWidth="1"/>
    <col min="20" max="20" width="12" style="9" bestFit="1" customWidth="1"/>
    <col min="21" max="21" width="20.5703125" style="9" bestFit="1" customWidth="1"/>
    <col min="22" max="22" width="20.5703125" style="9" customWidth="1"/>
    <col min="23" max="16384" width="11.42578125" style="2"/>
  </cols>
  <sheetData>
    <row r="1" spans="1:23" ht="30" customHeight="1" x14ac:dyDescent="0.25">
      <c r="A1" s="5" t="s">
        <v>4</v>
      </c>
      <c r="B1" s="5" t="s">
        <v>5</v>
      </c>
      <c r="C1" s="10" t="s">
        <v>16</v>
      </c>
      <c r="D1" s="34" t="s">
        <v>3</v>
      </c>
      <c r="E1" s="34"/>
      <c r="F1" s="5" t="s">
        <v>0</v>
      </c>
      <c r="G1" s="32" t="s">
        <v>1</v>
      </c>
      <c r="H1" s="12" t="s">
        <v>17</v>
      </c>
      <c r="I1" s="12" t="s">
        <v>18</v>
      </c>
      <c r="J1" s="12" t="s">
        <v>2</v>
      </c>
      <c r="K1" s="11" t="s">
        <v>6</v>
      </c>
      <c r="L1" s="12" t="s">
        <v>14</v>
      </c>
      <c r="M1" s="22" t="s">
        <v>15</v>
      </c>
      <c r="N1" s="12" t="s">
        <v>21</v>
      </c>
      <c r="O1" s="12" t="s">
        <v>7</v>
      </c>
      <c r="P1" s="12" t="s">
        <v>11</v>
      </c>
      <c r="Q1" s="11" t="s">
        <v>8</v>
      </c>
      <c r="R1" s="11" t="s">
        <v>9</v>
      </c>
      <c r="S1" s="11" t="s">
        <v>12</v>
      </c>
      <c r="T1" s="11" t="s">
        <v>10</v>
      </c>
      <c r="U1" s="11" t="s">
        <v>13</v>
      </c>
      <c r="V1" s="11" t="s">
        <v>75</v>
      </c>
      <c r="W1" s="1"/>
    </row>
    <row r="2" spans="1:23" s="4" customFormat="1" ht="30" x14ac:dyDescent="0.25">
      <c r="A2" s="26">
        <v>1</v>
      </c>
      <c r="B2" s="31" t="s">
        <v>26</v>
      </c>
      <c r="C2" s="29" t="s">
        <v>73</v>
      </c>
      <c r="D2" s="7" t="s">
        <v>20</v>
      </c>
      <c r="E2" s="14" t="s">
        <v>31</v>
      </c>
      <c r="F2" s="7" t="s">
        <v>29</v>
      </c>
      <c r="G2" s="23" t="s">
        <v>28</v>
      </c>
      <c r="H2" s="13">
        <v>8040</v>
      </c>
      <c r="I2" s="13">
        <v>8040</v>
      </c>
      <c r="J2" s="13">
        <v>0</v>
      </c>
      <c r="K2" s="7">
        <v>0</v>
      </c>
      <c r="L2" s="14" t="s">
        <v>30</v>
      </c>
      <c r="M2" s="23" t="s">
        <v>27</v>
      </c>
      <c r="N2" s="14">
        <v>1</v>
      </c>
      <c r="O2" s="14" t="s">
        <v>23</v>
      </c>
      <c r="P2" s="15">
        <v>44547</v>
      </c>
      <c r="Q2" s="6"/>
      <c r="R2" s="6"/>
      <c r="S2" s="6"/>
      <c r="T2" s="25">
        <v>44742</v>
      </c>
      <c r="U2" s="16">
        <v>44562</v>
      </c>
      <c r="V2" s="16"/>
    </row>
    <row r="3" spans="1:23" s="4" customFormat="1" ht="30" x14ac:dyDescent="0.25">
      <c r="A3" s="17">
        <v>2</v>
      </c>
      <c r="B3" s="17" t="s">
        <v>32</v>
      </c>
      <c r="C3" s="29" t="s">
        <v>96</v>
      </c>
      <c r="D3" s="7" t="s">
        <v>20</v>
      </c>
      <c r="E3" s="7" t="s">
        <v>33</v>
      </c>
      <c r="F3" s="7" t="s">
        <v>24</v>
      </c>
      <c r="G3" s="21" t="s">
        <v>34</v>
      </c>
      <c r="H3" s="13">
        <f>I3+J3</f>
        <v>12167.584000000001</v>
      </c>
      <c r="I3" s="13">
        <v>11061.44</v>
      </c>
      <c r="J3" s="13">
        <f>I3*0.1</f>
        <v>1106.144</v>
      </c>
      <c r="K3" s="7">
        <v>10</v>
      </c>
      <c r="L3" s="7" t="s">
        <v>35</v>
      </c>
      <c r="M3" s="21" t="s">
        <v>36</v>
      </c>
      <c r="N3" s="7">
        <v>2</v>
      </c>
      <c r="O3" s="7" t="s">
        <v>22</v>
      </c>
      <c r="P3" s="16">
        <v>44580</v>
      </c>
      <c r="Q3" s="7"/>
      <c r="R3" s="7"/>
      <c r="S3" s="7"/>
      <c r="T3" s="16">
        <v>44926</v>
      </c>
      <c r="U3" s="16">
        <v>44580</v>
      </c>
      <c r="V3" s="16"/>
    </row>
    <row r="4" spans="1:23" s="4" customFormat="1" ht="30" x14ac:dyDescent="0.25">
      <c r="A4" s="17">
        <v>3</v>
      </c>
      <c r="B4" s="17" t="s">
        <v>37</v>
      </c>
      <c r="C4" s="29" t="s">
        <v>95</v>
      </c>
      <c r="D4" s="7" t="s">
        <v>20</v>
      </c>
      <c r="E4" s="7" t="s">
        <v>167</v>
      </c>
      <c r="F4" s="7" t="s">
        <v>29</v>
      </c>
      <c r="G4" s="21" t="s">
        <v>38</v>
      </c>
      <c r="H4" s="13">
        <f>I4+J4</f>
        <v>631.62</v>
      </c>
      <c r="I4" s="13">
        <v>522</v>
      </c>
      <c r="J4" s="13">
        <f t="shared" ref="J4:J11" si="0">I4*0.21</f>
        <v>109.61999999999999</v>
      </c>
      <c r="K4" s="7">
        <v>21</v>
      </c>
      <c r="L4" s="7" t="s">
        <v>39</v>
      </c>
      <c r="M4" s="21" t="s">
        <v>40</v>
      </c>
      <c r="N4" s="7">
        <v>1</v>
      </c>
      <c r="O4" s="7" t="s">
        <v>25</v>
      </c>
      <c r="P4" s="16">
        <v>44578</v>
      </c>
      <c r="Q4" s="7"/>
      <c r="R4" s="7"/>
      <c r="S4" s="7"/>
      <c r="T4" s="16">
        <v>44926</v>
      </c>
      <c r="U4" s="16">
        <v>44579</v>
      </c>
      <c r="V4" s="16"/>
    </row>
    <row r="5" spans="1:23" s="4" customFormat="1" ht="30" x14ac:dyDescent="0.25">
      <c r="A5" s="17">
        <v>4</v>
      </c>
      <c r="B5" s="17" t="s">
        <v>41</v>
      </c>
      <c r="C5" s="29" t="s">
        <v>106</v>
      </c>
      <c r="D5" s="7" t="s">
        <v>20</v>
      </c>
      <c r="E5" s="7" t="s">
        <v>166</v>
      </c>
      <c r="F5" s="7" t="s">
        <v>29</v>
      </c>
      <c r="G5" s="21" t="s">
        <v>42</v>
      </c>
      <c r="H5" s="13">
        <f>I5+J5</f>
        <v>2599.3703999999998</v>
      </c>
      <c r="I5" s="13">
        <v>2148.2399999999998</v>
      </c>
      <c r="J5" s="13">
        <f t="shared" si="0"/>
        <v>451.13039999999995</v>
      </c>
      <c r="K5" s="7">
        <v>21</v>
      </c>
      <c r="L5" s="7" t="s">
        <v>43</v>
      </c>
      <c r="M5" s="21" t="s">
        <v>44</v>
      </c>
      <c r="N5" s="7">
        <v>1</v>
      </c>
      <c r="O5" s="7" t="s">
        <v>22</v>
      </c>
      <c r="P5" s="16">
        <v>44578</v>
      </c>
      <c r="Q5" s="7"/>
      <c r="R5" s="7"/>
      <c r="S5" s="7"/>
      <c r="T5" s="16">
        <v>44926</v>
      </c>
      <c r="U5" s="16">
        <v>44579</v>
      </c>
      <c r="V5" s="16"/>
    </row>
    <row r="6" spans="1:23" s="4" customFormat="1" ht="30" x14ac:dyDescent="0.25">
      <c r="A6" s="17">
        <v>5</v>
      </c>
      <c r="B6" s="17" t="s">
        <v>45</v>
      </c>
      <c r="C6" s="29" t="s">
        <v>106</v>
      </c>
      <c r="D6" s="7" t="s">
        <v>20</v>
      </c>
      <c r="E6" s="7" t="s">
        <v>46</v>
      </c>
      <c r="F6" s="7" t="s">
        <v>29</v>
      </c>
      <c r="G6" s="21" t="s">
        <v>47</v>
      </c>
      <c r="H6" s="13">
        <f t="shared" ref="H6:H7" si="1">I6+J6</f>
        <v>3180.1704</v>
      </c>
      <c r="I6" s="13">
        <v>2628.24</v>
      </c>
      <c r="J6" s="13">
        <f t="shared" si="0"/>
        <v>551.93039999999996</v>
      </c>
      <c r="K6" s="7">
        <v>21</v>
      </c>
      <c r="L6" s="7" t="s">
        <v>48</v>
      </c>
      <c r="M6" s="21" t="s">
        <v>49</v>
      </c>
      <c r="N6" s="7">
        <v>1</v>
      </c>
      <c r="O6" s="7" t="s">
        <v>22</v>
      </c>
      <c r="P6" s="16">
        <v>44578</v>
      </c>
      <c r="Q6" s="7"/>
      <c r="R6" s="7"/>
      <c r="S6" s="7"/>
      <c r="T6" s="16">
        <v>44926</v>
      </c>
      <c r="U6" s="16">
        <v>44579</v>
      </c>
      <c r="V6" s="16"/>
    </row>
    <row r="7" spans="1:23" s="4" customFormat="1" ht="30" x14ac:dyDescent="0.25">
      <c r="A7" s="17">
        <v>6</v>
      </c>
      <c r="B7" s="17" t="s">
        <v>50</v>
      </c>
      <c r="C7" s="29" t="s">
        <v>106</v>
      </c>
      <c r="D7" s="7" t="s">
        <v>20</v>
      </c>
      <c r="E7" s="7" t="s">
        <v>51</v>
      </c>
      <c r="F7" s="7" t="s">
        <v>29</v>
      </c>
      <c r="G7" s="21" t="s">
        <v>80</v>
      </c>
      <c r="H7" s="13">
        <f t="shared" si="1"/>
        <v>5736.2228000000005</v>
      </c>
      <c r="I7" s="13">
        <f>1810.68+1269+1661</f>
        <v>4740.68</v>
      </c>
      <c r="J7" s="13">
        <f t="shared" si="0"/>
        <v>995.54280000000006</v>
      </c>
      <c r="K7" s="7">
        <v>21</v>
      </c>
      <c r="L7" s="7" t="s">
        <v>52</v>
      </c>
      <c r="M7" s="21" t="s">
        <v>53</v>
      </c>
      <c r="N7" s="7">
        <v>1</v>
      </c>
      <c r="O7" s="7" t="s">
        <v>22</v>
      </c>
      <c r="P7" s="16">
        <v>44578</v>
      </c>
      <c r="Q7" s="7"/>
      <c r="R7" s="7"/>
      <c r="S7" s="7"/>
      <c r="T7" s="16">
        <v>44926</v>
      </c>
      <c r="U7" s="16">
        <v>44579</v>
      </c>
      <c r="V7" s="16"/>
    </row>
    <row r="8" spans="1:23" s="4" customFormat="1" ht="30" x14ac:dyDescent="0.25">
      <c r="A8" s="17">
        <v>7</v>
      </c>
      <c r="B8" s="17" t="s">
        <v>54</v>
      </c>
      <c r="C8" s="29" t="s">
        <v>106</v>
      </c>
      <c r="D8" s="7" t="s">
        <v>20</v>
      </c>
      <c r="E8" s="7" t="s">
        <v>55</v>
      </c>
      <c r="F8" s="7" t="s">
        <v>29</v>
      </c>
      <c r="G8" s="21" t="s">
        <v>56</v>
      </c>
      <c r="H8" s="13">
        <v>1564.75</v>
      </c>
      <c r="I8" s="13">
        <f>286.96+299.55+706.68</f>
        <v>1293.19</v>
      </c>
      <c r="J8" s="13">
        <f t="shared" si="0"/>
        <v>271.56990000000002</v>
      </c>
      <c r="K8" s="7">
        <v>21</v>
      </c>
      <c r="L8" s="7" t="s">
        <v>57</v>
      </c>
      <c r="M8" s="21" t="s">
        <v>58</v>
      </c>
      <c r="N8" s="7">
        <v>1</v>
      </c>
      <c r="O8" s="7" t="s">
        <v>22</v>
      </c>
      <c r="P8" s="16">
        <v>44578</v>
      </c>
      <c r="Q8" s="7"/>
      <c r="R8" s="7"/>
      <c r="S8" s="7"/>
      <c r="T8" s="16">
        <v>44926</v>
      </c>
      <c r="U8" s="16">
        <v>44579</v>
      </c>
      <c r="V8" s="16"/>
    </row>
    <row r="9" spans="1:23" s="4" customFormat="1" ht="30" x14ac:dyDescent="0.25">
      <c r="A9" s="17">
        <v>8</v>
      </c>
      <c r="B9" s="17" t="s">
        <v>59</v>
      </c>
      <c r="C9" s="29" t="s">
        <v>94</v>
      </c>
      <c r="D9" s="7" t="s">
        <v>20</v>
      </c>
      <c r="E9" s="7" t="s">
        <v>60</v>
      </c>
      <c r="F9" s="7" t="s">
        <v>29</v>
      </c>
      <c r="G9" s="21" t="s">
        <v>61</v>
      </c>
      <c r="H9" s="13">
        <f>I9+J9</f>
        <v>18149.794300000001</v>
      </c>
      <c r="I9" s="13">
        <v>14999.83</v>
      </c>
      <c r="J9" s="13">
        <f t="shared" si="0"/>
        <v>3149.9643000000001</v>
      </c>
      <c r="K9" s="7">
        <v>21</v>
      </c>
      <c r="L9" s="7" t="s">
        <v>62</v>
      </c>
      <c r="M9" s="21" t="s">
        <v>63</v>
      </c>
      <c r="N9" s="7">
        <v>1</v>
      </c>
      <c r="O9" s="7" t="s">
        <v>25</v>
      </c>
      <c r="P9" s="16">
        <v>44580</v>
      </c>
      <c r="Q9" s="7"/>
      <c r="R9" s="7"/>
      <c r="S9" s="7"/>
      <c r="T9" s="16">
        <v>44926</v>
      </c>
      <c r="U9" s="16">
        <v>44581</v>
      </c>
      <c r="V9" s="16" t="s">
        <v>23</v>
      </c>
    </row>
    <row r="10" spans="1:23" s="4" customFormat="1" ht="30" x14ac:dyDescent="0.25">
      <c r="A10" s="17">
        <v>9</v>
      </c>
      <c r="B10" s="17" t="s">
        <v>64</v>
      </c>
      <c r="C10" s="29" t="s">
        <v>94</v>
      </c>
      <c r="D10" s="7" t="s">
        <v>20</v>
      </c>
      <c r="E10" s="7" t="s">
        <v>65</v>
      </c>
      <c r="F10" s="7" t="s">
        <v>29</v>
      </c>
      <c r="G10" s="21" t="s">
        <v>66</v>
      </c>
      <c r="H10" s="13">
        <v>6352.5</v>
      </c>
      <c r="I10" s="13">
        <v>5250</v>
      </c>
      <c r="J10" s="13">
        <f t="shared" si="0"/>
        <v>1102.5</v>
      </c>
      <c r="K10" s="7">
        <v>21</v>
      </c>
      <c r="L10" s="7" t="s">
        <v>67</v>
      </c>
      <c r="M10" s="21" t="s">
        <v>68</v>
      </c>
      <c r="N10" s="7">
        <v>1</v>
      </c>
      <c r="O10" s="7" t="s">
        <v>22</v>
      </c>
      <c r="P10" s="16">
        <v>44580</v>
      </c>
      <c r="Q10" s="7"/>
      <c r="R10" s="7"/>
      <c r="S10" s="7"/>
      <c r="T10" s="16">
        <v>44926</v>
      </c>
      <c r="U10" s="16">
        <v>44581</v>
      </c>
      <c r="V10" s="16"/>
    </row>
    <row r="11" spans="1:23" s="4" customFormat="1" ht="30" x14ac:dyDescent="0.25">
      <c r="A11" s="17">
        <v>10</v>
      </c>
      <c r="B11" s="17" t="s">
        <v>69</v>
      </c>
      <c r="C11" s="29" t="s">
        <v>106</v>
      </c>
      <c r="D11" s="7" t="s">
        <v>20</v>
      </c>
      <c r="E11" s="7" t="s">
        <v>103</v>
      </c>
      <c r="F11" s="7" t="s">
        <v>29</v>
      </c>
      <c r="G11" s="21" t="s">
        <v>70</v>
      </c>
      <c r="H11" s="13">
        <f>I11+J11</f>
        <v>5566.8590999999997</v>
      </c>
      <c r="I11" s="13">
        <f>2219.31+1515.44+865.96</f>
        <v>4600.71</v>
      </c>
      <c r="J11" s="13">
        <f t="shared" si="0"/>
        <v>966.14909999999998</v>
      </c>
      <c r="K11" s="7">
        <v>21</v>
      </c>
      <c r="L11" s="7" t="s">
        <v>71</v>
      </c>
      <c r="M11" s="21" t="s">
        <v>72</v>
      </c>
      <c r="N11" s="7">
        <v>1</v>
      </c>
      <c r="O11" s="7" t="s">
        <v>22</v>
      </c>
      <c r="P11" s="16">
        <v>44581</v>
      </c>
      <c r="Q11" s="7"/>
      <c r="R11" s="7"/>
      <c r="S11" s="7"/>
      <c r="T11" s="16">
        <v>44926</v>
      </c>
      <c r="U11" s="16">
        <v>44582</v>
      </c>
      <c r="V11" s="16"/>
    </row>
    <row r="12" spans="1:23" s="4" customFormat="1" ht="45" x14ac:dyDescent="0.25">
      <c r="A12" s="17">
        <v>11</v>
      </c>
      <c r="B12" s="17" t="s">
        <v>122</v>
      </c>
      <c r="C12" s="29" t="s">
        <v>106</v>
      </c>
      <c r="D12" s="7" t="s">
        <v>20</v>
      </c>
      <c r="E12" s="7" t="s">
        <v>131</v>
      </c>
      <c r="F12" s="7" t="s">
        <v>29</v>
      </c>
      <c r="G12" s="21" t="s">
        <v>81</v>
      </c>
      <c r="H12" s="13">
        <f t="shared" ref="H12:H20" si="2">I12+J12</f>
        <v>3897.7366999999999</v>
      </c>
      <c r="I12" s="13">
        <v>3221.27</v>
      </c>
      <c r="J12" s="13">
        <f>I12*0.21</f>
        <v>676.46669999999995</v>
      </c>
      <c r="K12" s="7">
        <v>21</v>
      </c>
      <c r="L12" s="7" t="s">
        <v>82</v>
      </c>
      <c r="M12" s="21" t="s">
        <v>83</v>
      </c>
      <c r="N12" s="7">
        <v>1</v>
      </c>
      <c r="O12" s="7" t="s">
        <v>22</v>
      </c>
      <c r="P12" s="16">
        <v>44589</v>
      </c>
      <c r="Q12" s="7"/>
      <c r="R12" s="7"/>
      <c r="S12" s="7"/>
      <c r="T12" s="16">
        <v>44926</v>
      </c>
      <c r="U12" s="16">
        <v>44589</v>
      </c>
      <c r="V12" s="16"/>
    </row>
    <row r="13" spans="1:23" s="4" customFormat="1" ht="30" x14ac:dyDescent="0.25">
      <c r="A13" s="17">
        <v>12</v>
      </c>
      <c r="B13" s="17" t="s">
        <v>84</v>
      </c>
      <c r="C13" s="29" t="s">
        <v>106</v>
      </c>
      <c r="D13" s="7" t="s">
        <v>20</v>
      </c>
      <c r="E13" s="7" t="s">
        <v>132</v>
      </c>
      <c r="F13" s="7" t="s">
        <v>29</v>
      </c>
      <c r="G13" s="21" t="s">
        <v>85</v>
      </c>
      <c r="H13" s="13">
        <f t="shared" si="2"/>
        <v>3602.5814</v>
      </c>
      <c r="I13" s="13">
        <v>2977.34</v>
      </c>
      <c r="J13" s="13">
        <f>I13*0.21</f>
        <v>625.2414</v>
      </c>
      <c r="K13" s="7">
        <v>21</v>
      </c>
      <c r="L13" s="7" t="s">
        <v>86</v>
      </c>
      <c r="M13" s="21" t="s">
        <v>87</v>
      </c>
      <c r="N13" s="7">
        <v>1</v>
      </c>
      <c r="O13" s="7" t="s">
        <v>22</v>
      </c>
      <c r="P13" s="16">
        <v>44589</v>
      </c>
      <c r="Q13" s="7"/>
      <c r="R13" s="7"/>
      <c r="S13" s="7"/>
      <c r="T13" s="16">
        <v>44926</v>
      </c>
      <c r="U13" s="16">
        <v>44589</v>
      </c>
      <c r="V13" s="16"/>
    </row>
    <row r="14" spans="1:23" s="4" customFormat="1" ht="30" x14ac:dyDescent="0.25">
      <c r="A14" s="17">
        <v>13</v>
      </c>
      <c r="B14" s="17" t="s">
        <v>89</v>
      </c>
      <c r="C14" s="29" t="s">
        <v>94</v>
      </c>
      <c r="D14" s="7" t="s">
        <v>20</v>
      </c>
      <c r="E14" s="7" t="s">
        <v>121</v>
      </c>
      <c r="F14" s="7" t="s">
        <v>29</v>
      </c>
      <c r="G14" s="21" t="s">
        <v>90</v>
      </c>
      <c r="H14" s="13">
        <f t="shared" si="2"/>
        <v>3973.9666999999999</v>
      </c>
      <c r="I14" s="13">
        <v>3284.27</v>
      </c>
      <c r="J14" s="13">
        <f>I14*0.21</f>
        <v>689.69669999999996</v>
      </c>
      <c r="K14" s="7">
        <v>21</v>
      </c>
      <c r="L14" s="7" t="s">
        <v>91</v>
      </c>
      <c r="M14" s="21" t="s">
        <v>92</v>
      </c>
      <c r="N14" s="7">
        <v>1</v>
      </c>
      <c r="O14" s="7" t="s">
        <v>22</v>
      </c>
      <c r="P14" s="16">
        <v>44589</v>
      </c>
      <c r="Q14" s="7"/>
      <c r="R14" s="7"/>
      <c r="S14" s="7"/>
      <c r="T14" s="16">
        <v>44926</v>
      </c>
      <c r="U14" s="16">
        <v>44589</v>
      </c>
      <c r="V14" s="13"/>
    </row>
    <row r="15" spans="1:23" s="4" customFormat="1" ht="30" x14ac:dyDescent="0.25">
      <c r="A15" s="17">
        <v>14</v>
      </c>
      <c r="B15" s="17" t="s">
        <v>88</v>
      </c>
      <c r="C15" s="29" t="s">
        <v>94</v>
      </c>
      <c r="D15" s="7" t="s">
        <v>20</v>
      </c>
      <c r="E15" s="7" t="s">
        <v>120</v>
      </c>
      <c r="F15" s="7" t="s">
        <v>29</v>
      </c>
      <c r="G15" s="21" t="s">
        <v>93</v>
      </c>
      <c r="H15" s="13">
        <f t="shared" si="2"/>
        <v>3582.0931999999998</v>
      </c>
      <c r="I15" s="13">
        <v>3347.75</v>
      </c>
      <c r="J15" s="13">
        <f>1115.92*0.21</f>
        <v>234.3432</v>
      </c>
      <c r="K15" s="7">
        <v>21</v>
      </c>
      <c r="L15" s="7" t="s">
        <v>91</v>
      </c>
      <c r="M15" s="21" t="s">
        <v>92</v>
      </c>
      <c r="N15" s="7">
        <v>1</v>
      </c>
      <c r="O15" s="7" t="s">
        <v>22</v>
      </c>
      <c r="P15" s="16">
        <v>44589</v>
      </c>
      <c r="Q15" s="7"/>
      <c r="R15" s="7"/>
      <c r="S15" s="7"/>
      <c r="T15" s="16">
        <v>44926</v>
      </c>
      <c r="U15" s="16">
        <v>44589</v>
      </c>
      <c r="V15" s="16"/>
    </row>
    <row r="16" spans="1:23" s="4" customFormat="1" ht="30" x14ac:dyDescent="0.25">
      <c r="A16" s="17">
        <v>15</v>
      </c>
      <c r="B16" s="17" t="s">
        <v>97</v>
      </c>
      <c r="C16" s="29" t="s">
        <v>98</v>
      </c>
      <c r="D16" s="7" t="s">
        <v>20</v>
      </c>
      <c r="E16" s="7" t="s">
        <v>104</v>
      </c>
      <c r="F16" s="7" t="s">
        <v>29</v>
      </c>
      <c r="G16" s="21" t="s">
        <v>99</v>
      </c>
      <c r="H16" s="13">
        <f t="shared" si="2"/>
        <v>2323.1999999999998</v>
      </c>
      <c r="I16" s="13">
        <v>1920</v>
      </c>
      <c r="J16" s="13">
        <f>I16*0.21</f>
        <v>403.2</v>
      </c>
      <c r="K16" s="7">
        <v>21</v>
      </c>
      <c r="L16" s="7" t="s">
        <v>67</v>
      </c>
      <c r="M16" s="21" t="s">
        <v>68</v>
      </c>
      <c r="N16" s="7">
        <v>1</v>
      </c>
      <c r="O16" s="7" t="s">
        <v>22</v>
      </c>
      <c r="P16" s="16">
        <v>44592</v>
      </c>
      <c r="Q16" s="7"/>
      <c r="R16" s="7"/>
      <c r="S16" s="7"/>
      <c r="T16" s="16">
        <v>44926</v>
      </c>
      <c r="U16" s="16">
        <v>44592</v>
      </c>
      <c r="V16" s="16" t="s">
        <v>22</v>
      </c>
    </row>
    <row r="17" spans="1:22" s="4" customFormat="1" ht="30" x14ac:dyDescent="0.25">
      <c r="A17" s="17">
        <v>16</v>
      </c>
      <c r="B17" s="17" t="s">
        <v>100</v>
      </c>
      <c r="C17" s="29" t="s">
        <v>107</v>
      </c>
      <c r="D17" s="7" t="s">
        <v>20</v>
      </c>
      <c r="E17" s="7" t="s">
        <v>125</v>
      </c>
      <c r="F17" s="7" t="s">
        <v>29</v>
      </c>
      <c r="G17" s="21" t="s">
        <v>101</v>
      </c>
      <c r="H17" s="13">
        <f t="shared" si="2"/>
        <v>5244.1180000000004</v>
      </c>
      <c r="I17" s="13">
        <v>4767.38</v>
      </c>
      <c r="J17" s="13">
        <f>I17*0.1</f>
        <v>476.73800000000006</v>
      </c>
      <c r="K17" s="7">
        <v>10</v>
      </c>
      <c r="L17" s="7" t="s">
        <v>102</v>
      </c>
      <c r="M17" s="21" t="s">
        <v>124</v>
      </c>
      <c r="N17" s="7">
        <v>1</v>
      </c>
      <c r="O17" s="7" t="s">
        <v>22</v>
      </c>
      <c r="P17" s="16">
        <v>44603</v>
      </c>
      <c r="Q17" s="7"/>
      <c r="R17" s="7"/>
      <c r="S17" s="7"/>
      <c r="T17" s="16">
        <v>44752</v>
      </c>
      <c r="U17" s="16">
        <v>44743</v>
      </c>
      <c r="V17" s="16" t="s">
        <v>23</v>
      </c>
    </row>
    <row r="18" spans="1:22" s="4" customFormat="1" ht="30" x14ac:dyDescent="0.25">
      <c r="A18" s="17">
        <v>17</v>
      </c>
      <c r="B18" s="17" t="s">
        <v>108</v>
      </c>
      <c r="C18" s="29" t="s">
        <v>107</v>
      </c>
      <c r="D18" s="7" t="s">
        <v>20</v>
      </c>
      <c r="E18" s="7" t="s">
        <v>123</v>
      </c>
      <c r="F18" s="7" t="s">
        <v>29</v>
      </c>
      <c r="G18" s="21" t="s">
        <v>109</v>
      </c>
      <c r="H18" s="13">
        <f t="shared" si="2"/>
        <v>4449.3294999999998</v>
      </c>
      <c r="I18" s="13">
        <v>4044.8449999999998</v>
      </c>
      <c r="J18" s="13">
        <f>I18*0.1</f>
        <v>404.48450000000003</v>
      </c>
      <c r="K18" s="7">
        <v>10</v>
      </c>
      <c r="L18" s="7" t="s">
        <v>102</v>
      </c>
      <c r="M18" s="21" t="s">
        <v>124</v>
      </c>
      <c r="N18" s="7">
        <v>1</v>
      </c>
      <c r="O18" s="7" t="s">
        <v>25</v>
      </c>
      <c r="P18" s="16">
        <v>44610</v>
      </c>
      <c r="Q18" s="7"/>
      <c r="R18" s="7"/>
      <c r="S18" s="7"/>
      <c r="T18" s="16">
        <v>44772</v>
      </c>
      <c r="U18" s="16">
        <v>44763</v>
      </c>
      <c r="V18" s="16" t="s">
        <v>23</v>
      </c>
    </row>
    <row r="19" spans="1:22" s="4" customFormat="1" x14ac:dyDescent="0.25">
      <c r="A19" s="17">
        <v>18</v>
      </c>
      <c r="B19" s="17" t="s">
        <v>105</v>
      </c>
      <c r="C19" s="29" t="s">
        <v>106</v>
      </c>
      <c r="D19" s="7" t="s">
        <v>20</v>
      </c>
      <c r="E19" s="7" t="s">
        <v>110</v>
      </c>
      <c r="F19" s="7" t="s">
        <v>29</v>
      </c>
      <c r="G19" s="21" t="s">
        <v>111</v>
      </c>
      <c r="H19" s="13">
        <f>I19+J19</f>
        <v>337.98929999999996</v>
      </c>
      <c r="I19" s="13">
        <v>279.33</v>
      </c>
      <c r="J19" s="13">
        <f>I19*0.21</f>
        <v>58.659299999999995</v>
      </c>
      <c r="K19" s="7">
        <v>21</v>
      </c>
      <c r="L19" s="7" t="s">
        <v>112</v>
      </c>
      <c r="M19" s="21" t="s">
        <v>113</v>
      </c>
      <c r="N19" s="7">
        <v>1</v>
      </c>
      <c r="O19" s="7" t="s">
        <v>22</v>
      </c>
      <c r="P19" s="16">
        <v>44610</v>
      </c>
      <c r="Q19" s="7"/>
      <c r="R19" s="7"/>
      <c r="S19" s="7"/>
      <c r="T19" s="16">
        <v>44926</v>
      </c>
      <c r="U19" s="16">
        <v>44610</v>
      </c>
      <c r="V19" s="16"/>
    </row>
    <row r="20" spans="1:22" s="4" customFormat="1" x14ac:dyDescent="0.25">
      <c r="A20" s="17">
        <v>19</v>
      </c>
      <c r="B20" s="17" t="s">
        <v>114</v>
      </c>
      <c r="C20" s="29" t="s">
        <v>115</v>
      </c>
      <c r="D20" s="7" t="s">
        <v>20</v>
      </c>
      <c r="E20" s="7" t="s">
        <v>116</v>
      </c>
      <c r="F20" s="7" t="s">
        <v>24</v>
      </c>
      <c r="G20" s="21" t="s">
        <v>117</v>
      </c>
      <c r="H20" s="13">
        <f t="shared" si="2"/>
        <v>4999.9982999999993</v>
      </c>
      <c r="I20" s="13">
        <v>4132.2299999999996</v>
      </c>
      <c r="J20" s="13">
        <f>I20*0.21</f>
        <v>867.76829999999984</v>
      </c>
      <c r="K20" s="7">
        <v>21</v>
      </c>
      <c r="L20" s="7" t="s">
        <v>118</v>
      </c>
      <c r="M20" s="21" t="s">
        <v>119</v>
      </c>
      <c r="N20" s="7">
        <v>3</v>
      </c>
      <c r="O20" s="7" t="s">
        <v>22</v>
      </c>
      <c r="P20" s="16">
        <v>44606</v>
      </c>
      <c r="Q20" s="7"/>
      <c r="R20" s="7"/>
      <c r="S20" s="7"/>
      <c r="T20" s="16">
        <v>44926</v>
      </c>
      <c r="U20" s="16">
        <v>44606</v>
      </c>
      <c r="V20" s="16" t="s">
        <v>23</v>
      </c>
    </row>
    <row r="21" spans="1:22" s="4" customFormat="1" x14ac:dyDescent="0.25">
      <c r="A21" s="17">
        <v>20</v>
      </c>
      <c r="B21" s="17" t="s">
        <v>127</v>
      </c>
      <c r="C21" s="29" t="s">
        <v>77</v>
      </c>
      <c r="D21" s="7" t="s">
        <v>20</v>
      </c>
      <c r="E21" s="7" t="s">
        <v>128</v>
      </c>
      <c r="F21" s="7" t="s">
        <v>29</v>
      </c>
      <c r="G21" s="21" t="s">
        <v>126</v>
      </c>
      <c r="H21" s="13">
        <f>I21+J21</f>
        <v>9377.5</v>
      </c>
      <c r="I21" s="13">
        <v>8525</v>
      </c>
      <c r="J21" s="13">
        <f>I21*0.1</f>
        <v>852.5</v>
      </c>
      <c r="K21" s="7">
        <v>10</v>
      </c>
      <c r="L21" s="7" t="s">
        <v>129</v>
      </c>
      <c r="M21" s="21" t="s">
        <v>130</v>
      </c>
      <c r="N21" s="7">
        <v>3</v>
      </c>
      <c r="O21" s="7" t="s">
        <v>25</v>
      </c>
      <c r="P21" s="16">
        <v>44622</v>
      </c>
      <c r="Q21" s="7"/>
      <c r="R21" s="7"/>
      <c r="S21" s="7"/>
      <c r="T21" s="16">
        <v>44712</v>
      </c>
      <c r="U21" s="16">
        <v>44258</v>
      </c>
      <c r="V21" s="7" t="s">
        <v>19</v>
      </c>
    </row>
    <row r="22" spans="1:22" s="4" customFormat="1" ht="30" x14ac:dyDescent="0.25">
      <c r="A22" s="17">
        <v>21</v>
      </c>
      <c r="B22" s="17" t="s">
        <v>137</v>
      </c>
      <c r="C22" s="29" t="s">
        <v>138</v>
      </c>
      <c r="D22" s="7" t="s">
        <v>20</v>
      </c>
      <c r="E22" s="7" t="s">
        <v>139</v>
      </c>
      <c r="F22" s="7" t="s">
        <v>29</v>
      </c>
      <c r="G22" s="21" t="s">
        <v>140</v>
      </c>
      <c r="H22" s="13">
        <v>6050</v>
      </c>
      <c r="I22" s="13">
        <f>H22/1.21</f>
        <v>5000</v>
      </c>
      <c r="J22" s="13">
        <f>I22*0.21</f>
        <v>1050</v>
      </c>
      <c r="K22" s="7">
        <v>21</v>
      </c>
      <c r="L22" s="7" t="s">
        <v>159</v>
      </c>
      <c r="M22" s="21" t="s">
        <v>141</v>
      </c>
      <c r="N22" s="7">
        <v>1</v>
      </c>
      <c r="O22" s="7" t="s">
        <v>25</v>
      </c>
      <c r="P22" s="16">
        <v>44630</v>
      </c>
      <c r="Q22" s="7"/>
      <c r="R22" s="7"/>
      <c r="S22" s="7"/>
      <c r="T22" s="16">
        <v>44633</v>
      </c>
      <c r="U22" s="16">
        <v>44631</v>
      </c>
      <c r="V22" s="7"/>
    </row>
    <row r="23" spans="1:22" s="4" customFormat="1" ht="30" x14ac:dyDescent="0.25">
      <c r="A23" s="17">
        <v>22</v>
      </c>
      <c r="B23" s="17" t="s">
        <v>133</v>
      </c>
      <c r="C23" s="29" t="s">
        <v>107</v>
      </c>
      <c r="D23" s="7" t="s">
        <v>20</v>
      </c>
      <c r="E23" s="7" t="s">
        <v>151</v>
      </c>
      <c r="F23" s="7" t="s">
        <v>29</v>
      </c>
      <c r="G23" s="21" t="s">
        <v>134</v>
      </c>
      <c r="H23" s="13">
        <v>8060</v>
      </c>
      <c r="I23" s="13">
        <f>H23/1.21</f>
        <v>6661.1570247933887</v>
      </c>
      <c r="J23" s="13">
        <f>I23*0.21</f>
        <v>1398.8429752066115</v>
      </c>
      <c r="K23" s="7">
        <v>21</v>
      </c>
      <c r="L23" s="7" t="s">
        <v>135</v>
      </c>
      <c r="M23" s="21" t="s">
        <v>136</v>
      </c>
      <c r="N23" s="7">
        <v>1</v>
      </c>
      <c r="O23" s="7" t="s">
        <v>22</v>
      </c>
      <c r="P23" s="16">
        <v>44635</v>
      </c>
      <c r="Q23" s="7"/>
      <c r="R23" s="7"/>
      <c r="S23" s="7"/>
      <c r="T23" s="16">
        <v>44787</v>
      </c>
      <c r="U23" s="16">
        <v>44774</v>
      </c>
      <c r="V23" s="7" t="s">
        <v>23</v>
      </c>
    </row>
    <row r="24" spans="1:22" s="4" customFormat="1" ht="30" x14ac:dyDescent="0.25">
      <c r="A24" s="28">
        <v>23</v>
      </c>
      <c r="B24" s="28" t="s">
        <v>142</v>
      </c>
      <c r="C24" s="30" t="s">
        <v>107</v>
      </c>
      <c r="D24" s="4" t="s">
        <v>20</v>
      </c>
      <c r="E24" s="4" t="s">
        <v>155</v>
      </c>
      <c r="F24" s="7" t="s">
        <v>29</v>
      </c>
      <c r="G24" s="21" t="s">
        <v>143</v>
      </c>
      <c r="H24" s="13">
        <v>8604.99</v>
      </c>
      <c r="I24" s="13">
        <v>8604.99</v>
      </c>
      <c r="J24" s="13">
        <v>0</v>
      </c>
      <c r="K24" s="7">
        <v>0</v>
      </c>
      <c r="L24" s="7" t="s">
        <v>144</v>
      </c>
      <c r="M24" s="21" t="s">
        <v>145</v>
      </c>
      <c r="N24" s="7">
        <v>1</v>
      </c>
      <c r="O24" s="7" t="s">
        <v>25</v>
      </c>
      <c r="P24" s="16">
        <v>44636</v>
      </c>
      <c r="Q24" s="7"/>
      <c r="R24" s="7"/>
      <c r="S24" s="7"/>
      <c r="T24" s="16">
        <v>44772</v>
      </c>
      <c r="U24" s="16">
        <v>44763</v>
      </c>
      <c r="V24" s="7"/>
    </row>
    <row r="25" spans="1:22" s="4" customFormat="1" ht="30" x14ac:dyDescent="0.25">
      <c r="A25" s="28">
        <v>24</v>
      </c>
      <c r="B25" s="28" t="s">
        <v>146</v>
      </c>
      <c r="C25" s="30" t="s">
        <v>147</v>
      </c>
      <c r="D25" s="4" t="s">
        <v>20</v>
      </c>
      <c r="E25" s="4" t="s">
        <v>154</v>
      </c>
      <c r="F25" s="4" t="s">
        <v>29</v>
      </c>
      <c r="G25" s="21" t="s">
        <v>148</v>
      </c>
      <c r="H25" s="13">
        <v>9240</v>
      </c>
      <c r="I25" s="13">
        <v>9240</v>
      </c>
      <c r="J25" s="13">
        <v>0</v>
      </c>
      <c r="K25" s="7">
        <v>0</v>
      </c>
      <c r="L25" s="7" t="s">
        <v>149</v>
      </c>
      <c r="M25" s="21" t="s">
        <v>150</v>
      </c>
      <c r="N25" s="7">
        <v>1</v>
      </c>
      <c r="O25" s="7" t="s">
        <v>25</v>
      </c>
      <c r="P25" s="16">
        <v>44636</v>
      </c>
      <c r="Q25" s="7"/>
      <c r="R25" s="7"/>
      <c r="S25" s="7"/>
      <c r="T25" s="16">
        <v>44754</v>
      </c>
      <c r="U25" s="16">
        <v>44743</v>
      </c>
      <c r="V25" s="7" t="s">
        <v>19</v>
      </c>
    </row>
    <row r="26" spans="1:22" s="3" customFormat="1" ht="45" x14ac:dyDescent="0.25">
      <c r="A26" s="17">
        <v>25</v>
      </c>
      <c r="B26" s="8" t="s">
        <v>152</v>
      </c>
      <c r="C26" s="29" t="s">
        <v>107</v>
      </c>
      <c r="D26" s="17" t="s">
        <v>20</v>
      </c>
      <c r="E26" s="17" t="s">
        <v>156</v>
      </c>
      <c r="F26" s="8" t="s">
        <v>29</v>
      </c>
      <c r="G26" s="24" t="s">
        <v>153</v>
      </c>
      <c r="H26" s="13">
        <v>8575.77</v>
      </c>
      <c r="I26" s="13">
        <v>7796.16</v>
      </c>
      <c r="J26" s="13">
        <v>779.61</v>
      </c>
      <c r="K26" s="7">
        <v>10</v>
      </c>
      <c r="L26" s="7" t="s">
        <v>157</v>
      </c>
      <c r="M26" s="24" t="s">
        <v>76</v>
      </c>
      <c r="N26" s="17">
        <v>3</v>
      </c>
      <c r="O26" s="17" t="s">
        <v>25</v>
      </c>
      <c r="P26" s="18">
        <v>44648</v>
      </c>
      <c r="Q26" s="8"/>
      <c r="R26" s="19"/>
      <c r="S26" s="8"/>
      <c r="T26" s="19">
        <v>44752</v>
      </c>
      <c r="U26" s="16">
        <v>44743</v>
      </c>
      <c r="V26" s="18"/>
    </row>
    <row r="27" spans="1:22" s="3" customFormat="1" x14ac:dyDescent="0.25">
      <c r="A27" s="17">
        <v>26</v>
      </c>
      <c r="B27" s="8" t="s">
        <v>161</v>
      </c>
      <c r="C27" s="29" t="s">
        <v>95</v>
      </c>
      <c r="D27" s="17" t="s">
        <v>20</v>
      </c>
      <c r="E27" s="17" t="s">
        <v>172</v>
      </c>
      <c r="F27" s="8" t="s">
        <v>29</v>
      </c>
      <c r="G27" s="24" t="s">
        <v>162</v>
      </c>
      <c r="H27" s="33">
        <v>7593.3</v>
      </c>
      <c r="I27" s="33">
        <f>7593.3/1.21</f>
        <v>6275.454545454546</v>
      </c>
      <c r="J27" s="33">
        <f>I27*0.21</f>
        <v>1317.8454545454547</v>
      </c>
      <c r="K27" s="7">
        <v>21</v>
      </c>
      <c r="L27" s="17" t="s">
        <v>79</v>
      </c>
      <c r="M27" s="24" t="s">
        <v>78</v>
      </c>
      <c r="N27" s="17">
        <v>2</v>
      </c>
      <c r="O27" s="17" t="s">
        <v>25</v>
      </c>
      <c r="P27" s="18">
        <v>44725</v>
      </c>
      <c r="Q27" s="19"/>
      <c r="R27" s="19"/>
      <c r="S27" s="8"/>
      <c r="T27" s="19">
        <v>44804</v>
      </c>
      <c r="U27" s="16">
        <v>44726</v>
      </c>
      <c r="V27" s="18" t="s">
        <v>19</v>
      </c>
    </row>
    <row r="28" spans="1:22" x14ac:dyDescent="0.25">
      <c r="A28" s="17">
        <v>27</v>
      </c>
      <c r="B28" s="8" t="s">
        <v>163</v>
      </c>
      <c r="C28" s="29" t="s">
        <v>95</v>
      </c>
      <c r="D28" s="7" t="s">
        <v>20</v>
      </c>
      <c r="E28" s="17" t="s">
        <v>198</v>
      </c>
      <c r="F28" s="9" t="s">
        <v>29</v>
      </c>
      <c r="G28" s="24" t="s">
        <v>164</v>
      </c>
      <c r="H28" s="13">
        <v>6000</v>
      </c>
      <c r="I28" s="13">
        <v>5454.55</v>
      </c>
      <c r="J28" s="13">
        <v>545.45000000000005</v>
      </c>
      <c r="K28" s="7">
        <v>10</v>
      </c>
      <c r="L28" s="7" t="s">
        <v>158</v>
      </c>
      <c r="M28" s="21" t="s">
        <v>165</v>
      </c>
      <c r="N28" s="7">
        <v>2</v>
      </c>
      <c r="O28" s="7" t="s">
        <v>25</v>
      </c>
      <c r="P28" s="18">
        <v>44728</v>
      </c>
      <c r="T28" s="20">
        <v>44926</v>
      </c>
      <c r="U28" s="16">
        <v>44728</v>
      </c>
      <c r="V28" s="20"/>
    </row>
    <row r="29" spans="1:22" ht="30" x14ac:dyDescent="0.25">
      <c r="A29" s="17">
        <v>28</v>
      </c>
      <c r="B29" s="8" t="s">
        <v>168</v>
      </c>
      <c r="C29" s="29" t="s">
        <v>73</v>
      </c>
      <c r="D29" s="7" t="s">
        <v>20</v>
      </c>
      <c r="E29" s="7" t="s">
        <v>169</v>
      </c>
      <c r="F29" s="9" t="s">
        <v>29</v>
      </c>
      <c r="G29" s="24" t="s">
        <v>170</v>
      </c>
      <c r="H29" s="13">
        <v>3283.94</v>
      </c>
      <c r="I29" s="13">
        <f>3283.94/1.21</f>
        <v>2714</v>
      </c>
      <c r="J29" s="13">
        <f>I29*0.21</f>
        <v>569.93999999999994</v>
      </c>
      <c r="K29" s="7">
        <v>21</v>
      </c>
      <c r="L29" s="7" t="s">
        <v>74</v>
      </c>
      <c r="M29" s="21" t="s">
        <v>171</v>
      </c>
      <c r="N29" s="7">
        <v>1</v>
      </c>
      <c r="O29" s="7" t="s">
        <v>22</v>
      </c>
      <c r="P29" s="18">
        <v>44726</v>
      </c>
      <c r="T29" s="20">
        <v>45077</v>
      </c>
      <c r="U29" s="16">
        <v>44835</v>
      </c>
      <c r="V29" s="16" t="s">
        <v>23</v>
      </c>
    </row>
    <row r="30" spans="1:22" s="27" customFormat="1" ht="45" x14ac:dyDescent="0.25">
      <c r="A30" s="17">
        <v>29</v>
      </c>
      <c r="B30" s="8" t="s">
        <v>176</v>
      </c>
      <c r="C30" s="29" t="s">
        <v>73</v>
      </c>
      <c r="D30" s="7" t="s">
        <v>20</v>
      </c>
      <c r="E30" s="7" t="s">
        <v>186</v>
      </c>
      <c r="F30" s="9" t="s">
        <v>29</v>
      </c>
      <c r="G30" s="21" t="s">
        <v>177</v>
      </c>
      <c r="H30" s="13">
        <v>14527</v>
      </c>
      <c r="I30" s="13">
        <f>14527/1.1</f>
        <v>13206.363636363636</v>
      </c>
      <c r="J30" s="13">
        <f>I30*0.1</f>
        <v>1320.6363636363637</v>
      </c>
      <c r="K30" s="7">
        <v>10</v>
      </c>
      <c r="L30" s="7" t="s">
        <v>135</v>
      </c>
      <c r="M30" s="21" t="s">
        <v>178</v>
      </c>
      <c r="N30" s="7">
        <v>1</v>
      </c>
      <c r="O30" s="7" t="s">
        <v>22</v>
      </c>
      <c r="P30" s="18">
        <v>44837</v>
      </c>
      <c r="Q30" s="9"/>
      <c r="R30" s="9"/>
      <c r="S30" s="9"/>
      <c r="T30" s="20">
        <v>45039</v>
      </c>
      <c r="U30" s="16">
        <v>44851</v>
      </c>
      <c r="V30" s="16" t="s">
        <v>23</v>
      </c>
    </row>
    <row r="31" spans="1:22" ht="30" x14ac:dyDescent="0.25">
      <c r="A31" s="17">
        <v>30</v>
      </c>
      <c r="B31" s="8" t="s">
        <v>173</v>
      </c>
      <c r="C31" s="29" t="s">
        <v>73</v>
      </c>
      <c r="D31" s="17" t="s">
        <v>20</v>
      </c>
      <c r="E31" s="17" t="s">
        <v>185</v>
      </c>
      <c r="F31" s="8" t="s">
        <v>29</v>
      </c>
      <c r="G31" s="24" t="s">
        <v>174</v>
      </c>
      <c r="H31" s="13">
        <v>14910.5</v>
      </c>
      <c r="I31" s="13">
        <f>13555</f>
        <v>13555</v>
      </c>
      <c r="J31" s="13">
        <f>13555*0.1</f>
        <v>1355.5</v>
      </c>
      <c r="K31" s="7">
        <v>10</v>
      </c>
      <c r="L31" s="7" t="s">
        <v>175</v>
      </c>
      <c r="M31" s="21" t="s">
        <v>160</v>
      </c>
      <c r="N31" s="7">
        <v>1</v>
      </c>
      <c r="O31" s="7" t="s">
        <v>22</v>
      </c>
      <c r="P31" s="18">
        <v>44841</v>
      </c>
      <c r="T31" s="20">
        <v>44925</v>
      </c>
      <c r="U31" s="16">
        <v>44921</v>
      </c>
    </row>
    <row r="32" spans="1:22" ht="30" x14ac:dyDescent="0.25">
      <c r="A32" s="17">
        <v>31</v>
      </c>
      <c r="B32" s="8" t="s">
        <v>179</v>
      </c>
      <c r="C32" s="29">
        <v>71</v>
      </c>
      <c r="D32" s="7" t="s">
        <v>20</v>
      </c>
      <c r="E32" s="7" t="s">
        <v>180</v>
      </c>
      <c r="F32" s="9" t="s">
        <v>29</v>
      </c>
      <c r="G32" s="21" t="s">
        <v>181</v>
      </c>
      <c r="H32" s="13">
        <v>10803.28</v>
      </c>
      <c r="I32" s="13">
        <v>9783</v>
      </c>
      <c r="J32" s="13">
        <v>1020.28</v>
      </c>
      <c r="K32" s="7" t="s">
        <v>182</v>
      </c>
      <c r="L32" s="7" t="s">
        <v>183</v>
      </c>
      <c r="M32" s="21" t="s">
        <v>184</v>
      </c>
      <c r="N32" s="7">
        <v>2</v>
      </c>
      <c r="O32" s="7" t="s">
        <v>22</v>
      </c>
      <c r="P32" s="18">
        <v>44841</v>
      </c>
      <c r="V32" s="20"/>
    </row>
    <row r="33" spans="1:22" x14ac:dyDescent="0.25">
      <c r="A33" s="17">
        <v>32</v>
      </c>
      <c r="B33" s="8" t="s">
        <v>187</v>
      </c>
      <c r="C33" s="29" t="s">
        <v>96</v>
      </c>
      <c r="D33" s="7" t="s">
        <v>20</v>
      </c>
      <c r="E33" s="7" t="s">
        <v>188</v>
      </c>
      <c r="F33" s="9" t="s">
        <v>24</v>
      </c>
      <c r="G33" s="21" t="s">
        <v>189</v>
      </c>
      <c r="H33" s="13">
        <v>6940.56</v>
      </c>
      <c r="I33" s="13">
        <v>6309.6</v>
      </c>
      <c r="J33" s="13">
        <v>630.96</v>
      </c>
      <c r="K33" s="7">
        <v>10</v>
      </c>
      <c r="L33" s="7" t="s">
        <v>190</v>
      </c>
      <c r="M33" s="21" t="s">
        <v>191</v>
      </c>
      <c r="N33" s="7">
        <v>2</v>
      </c>
      <c r="O33" s="7" t="s">
        <v>22</v>
      </c>
      <c r="P33" s="18">
        <v>44883</v>
      </c>
      <c r="T33" s="20">
        <v>44926</v>
      </c>
      <c r="U33" s="16">
        <v>44883</v>
      </c>
      <c r="V33" s="16" t="s">
        <v>23</v>
      </c>
    </row>
    <row r="34" spans="1:22" ht="30" x14ac:dyDescent="0.25">
      <c r="A34" s="17">
        <v>33</v>
      </c>
      <c r="B34" s="8" t="s">
        <v>193</v>
      </c>
      <c r="C34" s="29" t="s">
        <v>194</v>
      </c>
      <c r="D34" s="7" t="s">
        <v>20</v>
      </c>
      <c r="E34" s="7" t="s">
        <v>197</v>
      </c>
      <c r="F34" s="9" t="s">
        <v>24</v>
      </c>
      <c r="G34" s="21" t="s">
        <v>192</v>
      </c>
      <c r="H34" s="13">
        <v>17049.509999999998</v>
      </c>
      <c r="I34" s="13">
        <v>14090.5</v>
      </c>
      <c r="J34" s="13">
        <f>I34*0.21</f>
        <v>2959.0050000000001</v>
      </c>
      <c r="K34" s="7">
        <v>21</v>
      </c>
      <c r="L34" s="7" t="s">
        <v>195</v>
      </c>
      <c r="M34" s="21" t="s">
        <v>196</v>
      </c>
      <c r="N34" s="7">
        <v>3</v>
      </c>
      <c r="O34" s="7" t="s">
        <v>22</v>
      </c>
      <c r="P34" s="18">
        <v>44908</v>
      </c>
      <c r="T34" s="20">
        <v>44923</v>
      </c>
      <c r="U34" s="16"/>
      <c r="V34" s="7"/>
    </row>
    <row r="35" spans="1:22" x14ac:dyDescent="0.25">
      <c r="K35" s="7"/>
      <c r="P35" s="18"/>
      <c r="T35" s="20"/>
      <c r="U35" s="16"/>
      <c r="V35" s="20"/>
    </row>
    <row r="36" spans="1:22" x14ac:dyDescent="0.25">
      <c r="K36" s="7"/>
      <c r="P36" s="18"/>
      <c r="U36" s="16"/>
    </row>
    <row r="37" spans="1:22" x14ac:dyDescent="0.25">
      <c r="K37" s="7"/>
      <c r="P37" s="18"/>
      <c r="U37" s="16"/>
    </row>
    <row r="38" spans="1:22" x14ac:dyDescent="0.25">
      <c r="P38" s="18"/>
      <c r="U38" s="16"/>
    </row>
    <row r="39" spans="1:22" x14ac:dyDescent="0.25">
      <c r="P39" s="18"/>
      <c r="U39" s="16"/>
    </row>
    <row r="40" spans="1:22" x14ac:dyDescent="0.25">
      <c r="P40" s="18"/>
      <c r="U40" s="16"/>
    </row>
    <row r="41" spans="1:22" x14ac:dyDescent="0.25">
      <c r="P41" s="18"/>
      <c r="U41" s="16"/>
    </row>
    <row r="42" spans="1:22" x14ac:dyDescent="0.25">
      <c r="P42" s="18"/>
      <c r="U42" s="16"/>
    </row>
    <row r="43" spans="1:22" x14ac:dyDescent="0.25">
      <c r="P43" s="18"/>
    </row>
    <row r="44" spans="1:22" x14ac:dyDescent="0.25">
      <c r="P44" s="18"/>
    </row>
    <row r="45" spans="1:22" x14ac:dyDescent="0.25">
      <c r="P45" s="18"/>
    </row>
    <row r="46" spans="1:22" x14ac:dyDescent="0.25">
      <c r="P46" s="18"/>
    </row>
  </sheetData>
  <mergeCells count="1">
    <mergeCell ref="D1:E1"/>
  </mergeCells>
  <pageMargins left="0.25" right="0.25" top="0.75" bottom="0.75" header="0.3" footer="0.3"/>
  <pageSetup paperSize="9" scale="75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contratos menores 2022</vt:lpstr>
      <vt:lpstr>'contratos menores 2022'!Área_de_impresión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Aguirre Lopez de Aberasturi, Yolanda</dc:creator>
  <cp:lastModifiedBy>Urien Salterain, Karoline</cp:lastModifiedBy>
  <cp:lastPrinted>2022-03-01T09:15:21Z</cp:lastPrinted>
  <dcterms:created xsi:type="dcterms:W3CDTF">2020-09-24T08:14:21Z</dcterms:created>
  <dcterms:modified xsi:type="dcterms:W3CDTF">2023-03-09T11:01:12Z</dcterms:modified>
</cp:coreProperties>
</file>